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hartsheets/sheet7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esearch\scf.soi.compare\doc\Top Income and Wealth Shares\BPEA\"/>
    </mc:Choice>
  </mc:AlternateContent>
  <bookViews>
    <workbookView xWindow="0" yWindow="0" windowWidth="28800" windowHeight="10880" tabRatio="921" firstSheet="2" activeTab="2"/>
  </bookViews>
  <sheets>
    <sheet name="StataOut_wealth" sheetId="46" r:id="rId1"/>
    <sheet name="Administrative" sheetId="51" r:id="rId2"/>
    <sheet name="F1A" sheetId="47" r:id="rId3"/>
    <sheet name="F1B" sheetId="48" r:id="rId4"/>
    <sheet name="Data Figure 1 (wealth shares)" sheetId="65" r:id="rId5"/>
    <sheet name="F2A" sheetId="61" r:id="rId6"/>
    <sheet name="F2B" sheetId="62" r:id="rId7"/>
    <sheet name="Data Figure 2 (income shares)" sheetId="60" r:id="rId8"/>
    <sheet name="F4" sheetId="34" r:id="rId9"/>
    <sheet name="Data Figure 4" sheetId="35" r:id="rId10"/>
    <sheet name="F5" sheetId="32" r:id="rId11"/>
    <sheet name="Data Figure 5" sheetId="33" r:id="rId12"/>
    <sheet name="F6" sheetId="28" r:id="rId13"/>
    <sheet name="Data Figure 6" sheetId="29" r:id="rId14"/>
    <sheet name="F7A" sheetId="49" r:id="rId15"/>
    <sheet name="F7B" sheetId="50" r:id="rId16"/>
    <sheet name="F8 A and B" sheetId="23" r:id="rId17"/>
    <sheet name="Data Figure 8 A and B" sheetId="22" r:id="rId18"/>
    <sheet name="F9" sheetId="25" r:id="rId19"/>
    <sheet name="Data Figure 9" sheetId="24" r:id="rId20"/>
    <sheet name="F10" sheetId="45" r:id="rId21"/>
    <sheet name="Data Figure 10" sheetId="26" r:id="rId22"/>
    <sheet name="F11A" sheetId="56" r:id="rId23"/>
    <sheet name="F11B" sheetId="58" r:id="rId24"/>
    <sheet name="Data Figure 11" sheetId="59" r:id="rId25"/>
    <sheet name="F12" sheetId="64" r:id="rId26"/>
    <sheet name="Data Figure 12" sheetId="63" r:id="rId27"/>
  </sheets>
  <externalReferences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24" l="1"/>
  <c r="M2" i="24"/>
  <c r="N2" i="24"/>
  <c r="L3" i="24"/>
  <c r="M3" i="24"/>
  <c r="N3" i="24"/>
  <c r="L4" i="24"/>
  <c r="M4" i="24"/>
  <c r="N4" i="24"/>
  <c r="L5" i="24"/>
  <c r="M5" i="24"/>
  <c r="N5" i="24"/>
  <c r="L6" i="24"/>
  <c r="M6" i="24"/>
  <c r="N6" i="24"/>
  <c r="L7" i="24"/>
  <c r="M7" i="24"/>
  <c r="N7" i="24"/>
  <c r="L8" i="24"/>
  <c r="M8" i="24"/>
  <c r="N8" i="24"/>
  <c r="L9" i="24"/>
  <c r="M9" i="24"/>
  <c r="N9" i="24"/>
  <c r="L10" i="24"/>
  <c r="M10" i="24"/>
  <c r="N10" i="24"/>
  <c r="L11" i="24"/>
  <c r="M11" i="24"/>
  <c r="N11" i="24"/>
  <c r="L12" i="24"/>
  <c r="M12" i="24"/>
  <c r="N12" i="24"/>
  <c r="L13" i="24"/>
  <c r="M13" i="24"/>
  <c r="N13" i="24"/>
  <c r="L14" i="24"/>
  <c r="M14" i="24"/>
  <c r="N14" i="24"/>
  <c r="L15" i="24"/>
  <c r="M15" i="24"/>
  <c r="N15" i="24"/>
  <c r="L16" i="24"/>
  <c r="M16" i="24"/>
  <c r="N16" i="24"/>
  <c r="L17" i="24"/>
  <c r="M17" i="24"/>
  <c r="N17" i="24"/>
  <c r="L18" i="24"/>
  <c r="M18" i="24"/>
  <c r="N18" i="24"/>
  <c r="L19" i="24"/>
  <c r="M19" i="24"/>
  <c r="N19" i="24"/>
  <c r="L20" i="24"/>
  <c r="M20" i="24"/>
  <c r="N20" i="24"/>
  <c r="L21" i="24"/>
  <c r="M21" i="24"/>
  <c r="N21" i="24"/>
  <c r="L22" i="24"/>
  <c r="M22" i="24"/>
  <c r="N22" i="24"/>
  <c r="L23" i="24"/>
  <c r="M23" i="24"/>
  <c r="N23" i="24"/>
  <c r="L24" i="24"/>
  <c r="M24" i="24"/>
  <c r="N24" i="24"/>
  <c r="L25" i="24"/>
  <c r="M25" i="24"/>
  <c r="N25" i="24"/>
  <c r="K3" i="24"/>
  <c r="K4" i="24"/>
  <c r="K5" i="24"/>
  <c r="K6" i="24"/>
  <c r="K7" i="24"/>
  <c r="K8" i="24"/>
  <c r="K9" i="24"/>
  <c r="K10" i="24"/>
  <c r="K11" i="24"/>
  <c r="K12" i="24"/>
  <c r="K13" i="24"/>
  <c r="K14" i="24"/>
  <c r="K15" i="24"/>
  <c r="K16" i="24"/>
  <c r="K17" i="24"/>
  <c r="K18" i="24"/>
  <c r="K19" i="24"/>
  <c r="K20" i="24"/>
  <c r="K21" i="24"/>
  <c r="K22" i="24"/>
  <c r="K23" i="24"/>
  <c r="K24" i="24"/>
  <c r="K25" i="24"/>
  <c r="K2" i="24"/>
  <c r="CH20" i="63" l="1"/>
  <c r="CE20" i="63"/>
  <c r="CB20" i="63"/>
  <c r="BY20" i="63"/>
  <c r="BV20" i="63"/>
  <c r="BS20" i="63"/>
  <c r="BP20" i="63"/>
  <c r="BM20" i="63"/>
  <c r="BJ20" i="63"/>
  <c r="CH18" i="63"/>
  <c r="CG18" i="63"/>
  <c r="CF18" i="63"/>
  <c r="CE18" i="63"/>
  <c r="CD18" i="63"/>
  <c r="CC18" i="63"/>
  <c r="CB18" i="63"/>
  <c r="CA18" i="63"/>
  <c r="BZ18" i="63"/>
  <c r="BY18" i="63"/>
  <c r="BX18" i="63"/>
  <c r="BW18" i="63"/>
  <c r="BV18" i="63"/>
  <c r="BU18" i="63"/>
  <c r="BT18" i="63"/>
  <c r="BS18" i="63"/>
  <c r="BR18" i="63"/>
  <c r="BQ18" i="63"/>
  <c r="BP18" i="63"/>
  <c r="BO18" i="63"/>
  <c r="BN18" i="63"/>
  <c r="BM18" i="63"/>
  <c r="BL18" i="63"/>
  <c r="BK18" i="63"/>
  <c r="BJ18" i="63"/>
  <c r="BI18" i="63"/>
  <c r="BH18" i="63"/>
  <c r="BG18" i="63"/>
  <c r="BF18" i="63"/>
  <c r="BE18" i="63"/>
  <c r="BD18" i="63"/>
  <c r="BC18" i="63"/>
  <c r="BB18" i="63"/>
  <c r="BA18" i="63"/>
  <c r="AZ18" i="63"/>
  <c r="AY18" i="63"/>
  <c r="AX18" i="63"/>
  <c r="AW18" i="63"/>
  <c r="AV18" i="63"/>
  <c r="AU18" i="63"/>
  <c r="AT18" i="63"/>
  <c r="AS18" i="63"/>
  <c r="AR18" i="63"/>
  <c r="CH15" i="63"/>
  <c r="CH22" i="63" s="1"/>
  <c r="CE15" i="63"/>
  <c r="CE22" i="63" s="1"/>
  <c r="CB15" i="63"/>
  <c r="CB22" i="63" s="1"/>
  <c r="BY15" i="63"/>
  <c r="BY22" i="63" s="1"/>
  <c r="BV15" i="63"/>
  <c r="BV22" i="63" s="1"/>
  <c r="BS15" i="63"/>
  <c r="BS22" i="63" s="1"/>
  <c r="BP15" i="63"/>
  <c r="BP22" i="63" s="1"/>
  <c r="BM15" i="63"/>
  <c r="BM22" i="63" s="1"/>
  <c r="BJ15" i="63"/>
  <c r="BJ22" i="63" s="1"/>
  <c r="V28" i="60" l="1"/>
  <c r="U28" i="60"/>
  <c r="Q29" i="60"/>
  <c r="P29" i="60"/>
  <c r="M28" i="60"/>
  <c r="L28" i="60"/>
  <c r="H29" i="60"/>
  <c r="G29" i="60"/>
  <c r="D29" i="60"/>
  <c r="C29" i="60"/>
  <c r="V27" i="60"/>
  <c r="U27" i="60"/>
  <c r="T27" i="60"/>
  <c r="S27" i="60"/>
  <c r="M27" i="60"/>
  <c r="L27" i="60"/>
  <c r="K27" i="60"/>
  <c r="J27" i="60"/>
  <c r="B28" i="60"/>
  <c r="V26" i="60"/>
  <c r="U26" i="60"/>
  <c r="T26" i="60"/>
  <c r="S26" i="60"/>
  <c r="M26" i="60"/>
  <c r="L26" i="60"/>
  <c r="K26" i="60"/>
  <c r="J26" i="60"/>
  <c r="B27" i="60"/>
  <c r="V25" i="60"/>
  <c r="U25" i="60"/>
  <c r="Q26" i="60"/>
  <c r="P26" i="60"/>
  <c r="S25" i="60" s="1"/>
  <c r="M25" i="60"/>
  <c r="L25" i="60"/>
  <c r="H26" i="60"/>
  <c r="G26" i="60"/>
  <c r="D26" i="60"/>
  <c r="C26" i="60"/>
  <c r="B26" i="60"/>
  <c r="V24" i="60"/>
  <c r="U24" i="60"/>
  <c r="T24" i="60"/>
  <c r="S24" i="60"/>
  <c r="M24" i="60"/>
  <c r="L24" i="60"/>
  <c r="K24" i="60"/>
  <c r="J24" i="60"/>
  <c r="B25" i="60"/>
  <c r="V23" i="60"/>
  <c r="U23" i="60"/>
  <c r="T23" i="60"/>
  <c r="S23" i="60"/>
  <c r="M23" i="60"/>
  <c r="L23" i="60"/>
  <c r="K23" i="60"/>
  <c r="J23" i="60"/>
  <c r="B24" i="60"/>
  <c r="V22" i="60"/>
  <c r="U22" i="60"/>
  <c r="Q23" i="60"/>
  <c r="T22" i="60" s="1"/>
  <c r="P23" i="60"/>
  <c r="M22" i="60"/>
  <c r="L22" i="60"/>
  <c r="H23" i="60"/>
  <c r="G23" i="60"/>
  <c r="D23" i="60"/>
  <c r="C23" i="60"/>
  <c r="S22" i="60" s="1"/>
  <c r="B23" i="60"/>
  <c r="V21" i="60"/>
  <c r="U21" i="60"/>
  <c r="T21" i="60"/>
  <c r="S21" i="60"/>
  <c r="M21" i="60"/>
  <c r="L21" i="60"/>
  <c r="K21" i="60"/>
  <c r="J21" i="60"/>
  <c r="B22" i="60"/>
  <c r="V20" i="60"/>
  <c r="U20" i="60"/>
  <c r="T20" i="60"/>
  <c r="S20" i="60"/>
  <c r="M20" i="60"/>
  <c r="L20" i="60"/>
  <c r="K20" i="60"/>
  <c r="J20" i="60"/>
  <c r="B21" i="60"/>
  <c r="V19" i="60"/>
  <c r="U19" i="60"/>
  <c r="Q20" i="60"/>
  <c r="P20" i="60"/>
  <c r="M19" i="60"/>
  <c r="L19" i="60"/>
  <c r="H20" i="60"/>
  <c r="G20" i="60"/>
  <c r="D20" i="60"/>
  <c r="C20" i="60"/>
  <c r="B20" i="60"/>
  <c r="V18" i="60"/>
  <c r="U18" i="60"/>
  <c r="T18" i="60"/>
  <c r="S18" i="60"/>
  <c r="M18" i="60"/>
  <c r="L18" i="60"/>
  <c r="K18" i="60"/>
  <c r="J18" i="60"/>
  <c r="B19" i="60"/>
  <c r="V17" i="60"/>
  <c r="U17" i="60"/>
  <c r="T17" i="60"/>
  <c r="S17" i="60"/>
  <c r="M17" i="60"/>
  <c r="L17" i="60"/>
  <c r="K17" i="60"/>
  <c r="J17" i="60"/>
  <c r="B18" i="60"/>
  <c r="V16" i="60"/>
  <c r="U16" i="60"/>
  <c r="Q17" i="60"/>
  <c r="P17" i="60"/>
  <c r="M16" i="60"/>
  <c r="L16" i="60"/>
  <c r="H17" i="60"/>
  <c r="G17" i="60"/>
  <c r="D17" i="60"/>
  <c r="C17" i="60"/>
  <c r="B17" i="60"/>
  <c r="V15" i="60"/>
  <c r="U15" i="60"/>
  <c r="T15" i="60"/>
  <c r="S15" i="60"/>
  <c r="M15" i="60"/>
  <c r="L15" i="60"/>
  <c r="K15" i="60"/>
  <c r="J15" i="60"/>
  <c r="B16" i="60"/>
  <c r="V14" i="60"/>
  <c r="U14" i="60"/>
  <c r="T14" i="60"/>
  <c r="S14" i="60"/>
  <c r="M14" i="60"/>
  <c r="L14" i="60"/>
  <c r="K14" i="60"/>
  <c r="J14" i="60"/>
  <c r="B15" i="60"/>
  <c r="V13" i="60"/>
  <c r="U13" i="60"/>
  <c r="Q14" i="60"/>
  <c r="P14" i="60"/>
  <c r="M13" i="60"/>
  <c r="L13" i="60"/>
  <c r="H14" i="60"/>
  <c r="K13" i="60" s="1"/>
  <c r="G14" i="60"/>
  <c r="D14" i="60"/>
  <c r="C14" i="60"/>
  <c r="B14" i="60"/>
  <c r="V12" i="60"/>
  <c r="U12" i="60"/>
  <c r="T12" i="60"/>
  <c r="S12" i="60"/>
  <c r="M12" i="60"/>
  <c r="L12" i="60"/>
  <c r="K12" i="60"/>
  <c r="J12" i="60"/>
  <c r="B13" i="60"/>
  <c r="V11" i="60"/>
  <c r="U11" i="60"/>
  <c r="T11" i="60"/>
  <c r="S11" i="60"/>
  <c r="M11" i="60"/>
  <c r="L11" i="60"/>
  <c r="K11" i="60"/>
  <c r="J11" i="60"/>
  <c r="B12" i="60"/>
  <c r="V10" i="60"/>
  <c r="U10" i="60"/>
  <c r="Q11" i="60"/>
  <c r="P11" i="60"/>
  <c r="M10" i="60"/>
  <c r="L10" i="60"/>
  <c r="H11" i="60"/>
  <c r="G11" i="60"/>
  <c r="D11" i="60"/>
  <c r="C11" i="60"/>
  <c r="B11" i="60"/>
  <c r="V9" i="60"/>
  <c r="U9" i="60"/>
  <c r="T9" i="60"/>
  <c r="S9" i="60"/>
  <c r="M9" i="60"/>
  <c r="L9" i="60"/>
  <c r="K9" i="60"/>
  <c r="J9" i="60"/>
  <c r="B10" i="60"/>
  <c r="V8" i="60"/>
  <c r="U8" i="60"/>
  <c r="T8" i="60"/>
  <c r="S8" i="60"/>
  <c r="M8" i="60"/>
  <c r="L8" i="60"/>
  <c r="K8" i="60"/>
  <c r="J8" i="60"/>
  <c r="B9" i="60"/>
  <c r="V7" i="60"/>
  <c r="U7" i="60"/>
  <c r="Q8" i="60"/>
  <c r="P8" i="60"/>
  <c r="M7" i="60"/>
  <c r="L7" i="60"/>
  <c r="H8" i="60"/>
  <c r="G8" i="60"/>
  <c r="D8" i="60"/>
  <c r="C8" i="60"/>
  <c r="B8" i="60"/>
  <c r="V6" i="60"/>
  <c r="U6" i="60"/>
  <c r="T6" i="60"/>
  <c r="S6" i="60"/>
  <c r="M6" i="60"/>
  <c r="L6" i="60"/>
  <c r="K6" i="60"/>
  <c r="J6" i="60"/>
  <c r="B7" i="60"/>
  <c r="V5" i="60"/>
  <c r="U5" i="60"/>
  <c r="T5" i="60"/>
  <c r="S5" i="60"/>
  <c r="M5" i="60"/>
  <c r="L5" i="60"/>
  <c r="K5" i="60"/>
  <c r="J5" i="60"/>
  <c r="B6" i="60"/>
  <c r="V4" i="60"/>
  <c r="U4" i="60"/>
  <c r="Q5" i="60"/>
  <c r="P5" i="60"/>
  <c r="M4" i="60"/>
  <c r="L4" i="60"/>
  <c r="H5" i="60"/>
  <c r="G5" i="60"/>
  <c r="D5" i="60"/>
  <c r="C5" i="60"/>
  <c r="B5" i="60"/>
  <c r="B4" i="60"/>
  <c r="J7" i="60" l="1"/>
  <c r="S7" i="60"/>
  <c r="T16" i="60"/>
  <c r="J4" i="60"/>
  <c r="S10" i="60"/>
  <c r="K19" i="60"/>
  <c r="T19" i="60"/>
  <c r="K25" i="60"/>
  <c r="K28" i="60"/>
  <c r="K7" i="60"/>
  <c r="T7" i="60"/>
  <c r="K16" i="60"/>
  <c r="T4" i="60"/>
  <c r="T10" i="60"/>
  <c r="J16" i="60"/>
  <c r="J19" i="60"/>
  <c r="S19" i="60"/>
  <c r="S4" i="60"/>
  <c r="K10" i="60"/>
  <c r="S13" i="60"/>
  <c r="S28" i="60"/>
  <c r="K4" i="60"/>
  <c r="J10" i="60"/>
  <c r="J13" i="60"/>
  <c r="T13" i="60"/>
  <c r="S16" i="60"/>
  <c r="K22" i="60"/>
  <c r="T25" i="60"/>
  <c r="T28" i="60"/>
  <c r="J22" i="60"/>
  <c r="J25" i="60"/>
  <c r="J28" i="60"/>
  <c r="T29" i="59" l="1"/>
  <c r="S29" i="59"/>
  <c r="R28" i="59"/>
  <c r="R29" i="59" s="1"/>
  <c r="T27" i="59"/>
  <c r="S27" i="59"/>
  <c r="R27" i="59"/>
  <c r="T26" i="59"/>
  <c r="S26" i="59"/>
  <c r="R26" i="59"/>
  <c r="R25" i="59"/>
  <c r="T24" i="59"/>
  <c r="S24" i="59"/>
  <c r="R24" i="59"/>
  <c r="T23" i="59"/>
  <c r="S23" i="59"/>
  <c r="R23" i="59"/>
  <c r="R22" i="59"/>
  <c r="T21" i="59"/>
  <c r="S21" i="59"/>
  <c r="R21" i="59"/>
  <c r="T20" i="59"/>
  <c r="S20" i="59"/>
  <c r="R20" i="59"/>
  <c r="R19" i="59"/>
  <c r="T18" i="59"/>
  <c r="S18" i="59"/>
  <c r="R18" i="59"/>
  <c r="T17" i="59"/>
  <c r="S17" i="59"/>
  <c r="R17" i="59"/>
  <c r="R16" i="59"/>
  <c r="T15" i="59"/>
  <c r="S15" i="59"/>
  <c r="R15" i="59"/>
  <c r="T14" i="59"/>
  <c r="S14" i="59"/>
  <c r="R14" i="59"/>
  <c r="R13" i="59"/>
  <c r="T12" i="59"/>
  <c r="S12" i="59"/>
  <c r="R12" i="59"/>
  <c r="T11" i="59"/>
  <c r="S11" i="59"/>
  <c r="R11" i="59"/>
  <c r="R10" i="59"/>
  <c r="T9" i="59"/>
  <c r="S9" i="59"/>
  <c r="R9" i="59"/>
  <c r="T8" i="59"/>
  <c r="S8" i="59"/>
  <c r="R8" i="59"/>
  <c r="R7" i="59"/>
  <c r="T6" i="59"/>
  <c r="S6" i="59"/>
  <c r="R6" i="59"/>
  <c r="T5" i="59"/>
  <c r="S5" i="59"/>
  <c r="R5" i="59"/>
  <c r="R4" i="59"/>
  <c r="G29" i="59"/>
  <c r="F29" i="59"/>
  <c r="E28" i="59"/>
  <c r="E29" i="59" s="1"/>
  <c r="G27" i="59"/>
  <c r="F27" i="59"/>
  <c r="E27" i="59"/>
  <c r="G26" i="59"/>
  <c r="F26" i="59"/>
  <c r="E26" i="59"/>
  <c r="E25" i="59"/>
  <c r="G24" i="59"/>
  <c r="F24" i="59"/>
  <c r="E24" i="59"/>
  <c r="G23" i="59"/>
  <c r="F23" i="59"/>
  <c r="E23" i="59"/>
  <c r="E22" i="59"/>
  <c r="G21" i="59"/>
  <c r="F21" i="59"/>
  <c r="E21" i="59"/>
  <c r="G20" i="59"/>
  <c r="F20" i="59"/>
  <c r="E20" i="59"/>
  <c r="E19" i="59"/>
  <c r="G18" i="59"/>
  <c r="F18" i="59"/>
  <c r="E18" i="59"/>
  <c r="G17" i="59"/>
  <c r="F17" i="59"/>
  <c r="E17" i="59"/>
  <c r="E16" i="59"/>
  <c r="G15" i="59"/>
  <c r="F15" i="59"/>
  <c r="E15" i="59"/>
  <c r="G14" i="59"/>
  <c r="F14" i="59"/>
  <c r="E14" i="59"/>
  <c r="E13" i="59"/>
  <c r="G12" i="59"/>
  <c r="F12" i="59"/>
  <c r="E12" i="59"/>
  <c r="G11" i="59"/>
  <c r="F11" i="59"/>
  <c r="E11" i="59"/>
  <c r="E10" i="59"/>
  <c r="G9" i="59"/>
  <c r="F9" i="59"/>
  <c r="E9" i="59"/>
  <c r="G8" i="59"/>
  <c r="F8" i="59"/>
  <c r="E8" i="59"/>
  <c r="E7" i="59"/>
  <c r="G6" i="59"/>
  <c r="F6" i="59"/>
  <c r="E6" i="59"/>
  <c r="G5" i="59"/>
  <c r="F5" i="59"/>
  <c r="E5" i="59"/>
  <c r="E4" i="59"/>
  <c r="D28" i="59"/>
  <c r="G28" i="59" s="1"/>
  <c r="C28" i="59"/>
  <c r="F28" i="59" s="1"/>
  <c r="D25" i="59"/>
  <c r="C25" i="59"/>
  <c r="F25" i="59" s="1"/>
  <c r="D22" i="59"/>
  <c r="G22" i="59" s="1"/>
  <c r="C22" i="59"/>
  <c r="F22" i="59" s="1"/>
  <c r="D19" i="59"/>
  <c r="C19" i="59"/>
  <c r="F19" i="59" s="1"/>
  <c r="D16" i="59"/>
  <c r="G16" i="59" s="1"/>
  <c r="C16" i="59"/>
  <c r="F16" i="59" s="1"/>
  <c r="D13" i="59"/>
  <c r="C13" i="59"/>
  <c r="F13" i="59" s="1"/>
  <c r="D10" i="59"/>
  <c r="G10" i="59" s="1"/>
  <c r="C10" i="59"/>
  <c r="F10" i="59" s="1"/>
  <c r="D7" i="59"/>
  <c r="C7" i="59"/>
  <c r="F7" i="59" s="1"/>
  <c r="D4" i="59"/>
  <c r="G4" i="59" s="1"/>
  <c r="C4" i="59"/>
  <c r="F4" i="59" s="1"/>
  <c r="G7" i="59" l="1"/>
  <c r="G13" i="59"/>
  <c r="G19" i="59"/>
  <c r="G25" i="59"/>
  <c r="E25" i="24" l="1"/>
  <c r="E3" i="24"/>
  <c r="E4" i="24"/>
  <c r="E5" i="24"/>
  <c r="E6" i="24"/>
  <c r="E7" i="24"/>
  <c r="E8" i="24"/>
  <c r="E2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9" i="24"/>
  <c r="F13" i="24"/>
  <c r="F11" i="24"/>
  <c r="I4" i="26" l="1"/>
  <c r="D30" i="26"/>
  <c r="D29" i="26"/>
  <c r="D27" i="26"/>
  <c r="D26" i="26"/>
  <c r="D24" i="26"/>
  <c r="D23" i="26"/>
  <c r="D21" i="26"/>
  <c r="D20" i="26"/>
  <c r="D18" i="26"/>
  <c r="D17" i="26"/>
  <c r="D15" i="26"/>
  <c r="D14" i="26"/>
  <c r="D12" i="26"/>
  <c r="D11" i="26"/>
  <c r="D9" i="26"/>
  <c r="D8" i="26"/>
  <c r="D6" i="26"/>
  <c r="D5" i="26"/>
  <c r="D7" i="26"/>
  <c r="D10" i="26"/>
  <c r="D13" i="26"/>
  <c r="D16" i="26"/>
  <c r="D19" i="26"/>
  <c r="D22" i="26"/>
  <c r="D25" i="26"/>
  <c r="D28" i="26"/>
  <c r="D31" i="26"/>
  <c r="D4" i="26"/>
  <c r="F28" i="26"/>
  <c r="E28" i="26"/>
  <c r="F27" i="26"/>
  <c r="E27" i="26"/>
  <c r="F26" i="26"/>
  <c r="E26" i="26"/>
  <c r="F25" i="26"/>
  <c r="E25" i="26"/>
  <c r="F24" i="26"/>
  <c r="E24" i="26"/>
  <c r="F23" i="26"/>
  <c r="E23" i="26"/>
  <c r="F22" i="26"/>
  <c r="E22" i="26"/>
  <c r="F21" i="26"/>
  <c r="E21" i="26"/>
  <c r="F20" i="26"/>
  <c r="E20" i="26"/>
  <c r="F19" i="26"/>
  <c r="E19" i="26"/>
  <c r="F18" i="26"/>
  <c r="E18" i="26"/>
  <c r="F17" i="26"/>
  <c r="E17" i="26"/>
  <c r="F16" i="26"/>
  <c r="E16" i="26"/>
  <c r="F15" i="26"/>
  <c r="E15" i="26"/>
  <c r="F14" i="26"/>
  <c r="E14" i="26"/>
  <c r="F13" i="26"/>
  <c r="E13" i="26"/>
  <c r="F12" i="26"/>
  <c r="E12" i="26"/>
  <c r="F11" i="26"/>
  <c r="E11" i="26"/>
  <c r="F10" i="26"/>
  <c r="E10" i="26"/>
  <c r="F9" i="26"/>
  <c r="E9" i="26"/>
  <c r="F8" i="26"/>
  <c r="E8" i="26"/>
  <c r="F7" i="26"/>
  <c r="E7" i="26"/>
  <c r="F6" i="26"/>
  <c r="E6" i="26"/>
  <c r="F5" i="26"/>
  <c r="E5" i="26"/>
  <c r="F4" i="26"/>
  <c r="E4" i="26"/>
  <c r="B5" i="26"/>
  <c r="C5" i="26"/>
  <c r="B6" i="26"/>
  <c r="C6" i="26"/>
  <c r="B7" i="26"/>
  <c r="C7" i="26"/>
  <c r="B8" i="26"/>
  <c r="C8" i="26"/>
  <c r="B9" i="26"/>
  <c r="C9" i="26"/>
  <c r="B10" i="26"/>
  <c r="C10" i="26"/>
  <c r="B11" i="26"/>
  <c r="C11" i="26"/>
  <c r="B12" i="26"/>
  <c r="C12" i="26"/>
  <c r="B13" i="26"/>
  <c r="C13" i="26"/>
  <c r="B14" i="26"/>
  <c r="C14" i="26"/>
  <c r="B15" i="26"/>
  <c r="C15" i="26"/>
  <c r="B16" i="26"/>
  <c r="C16" i="26"/>
  <c r="B17" i="26"/>
  <c r="C17" i="26"/>
  <c r="B18" i="26"/>
  <c r="C18" i="26"/>
  <c r="B19" i="26"/>
  <c r="C19" i="26"/>
  <c r="B20" i="26"/>
  <c r="C20" i="26"/>
  <c r="B21" i="26"/>
  <c r="C21" i="26"/>
  <c r="B22" i="26"/>
  <c r="C22" i="26"/>
  <c r="B23" i="26"/>
  <c r="C23" i="26"/>
  <c r="B24" i="26"/>
  <c r="C24" i="26"/>
  <c r="B25" i="26"/>
  <c r="C25" i="26"/>
  <c r="B26" i="26"/>
  <c r="C26" i="26"/>
  <c r="B27" i="26"/>
  <c r="C27" i="26"/>
  <c r="B28" i="26"/>
  <c r="C28" i="26"/>
  <c r="C4" i="26"/>
  <c r="B4" i="26"/>
  <c r="AD58" i="26"/>
  <c r="AD57" i="26"/>
  <c r="AD55" i="26"/>
  <c r="AD54" i="26"/>
  <c r="AD52" i="26"/>
  <c r="AD51" i="26"/>
  <c r="AD49" i="26"/>
  <c r="AD48" i="26"/>
  <c r="AD46" i="26"/>
  <c r="AD45" i="26"/>
  <c r="AD43" i="26"/>
  <c r="AD42" i="26"/>
  <c r="AD40" i="26"/>
  <c r="AD39" i="26"/>
  <c r="AD36" i="26"/>
  <c r="AD37" i="26"/>
  <c r="AD38" i="26"/>
  <c r="AD41" i="26"/>
  <c r="AD44" i="26"/>
  <c r="AD47" i="26"/>
  <c r="AD50" i="26"/>
  <c r="AD53" i="26"/>
  <c r="AD56" i="26"/>
  <c r="AD59" i="26"/>
  <c r="AD60" i="26" s="1"/>
  <c r="AD35" i="26"/>
  <c r="AE59" i="26"/>
  <c r="AC59" i="26"/>
  <c r="AF59" i="26" s="1"/>
  <c r="AB59" i="26"/>
  <c r="AF58" i="26"/>
  <c r="AE58" i="26"/>
  <c r="AC58" i="26"/>
  <c r="AB58" i="26"/>
  <c r="AA58" i="26"/>
  <c r="Z58" i="26"/>
  <c r="Y58" i="26"/>
  <c r="X58" i="26"/>
  <c r="W58" i="26"/>
  <c r="V58" i="26"/>
  <c r="U58" i="26"/>
  <c r="T58" i="26"/>
  <c r="S58" i="26"/>
  <c r="R58" i="26"/>
  <c r="Q58" i="26"/>
  <c r="P58" i="26"/>
  <c r="O58" i="26"/>
  <c r="N58" i="26"/>
  <c r="M58" i="26"/>
  <c r="L58" i="26"/>
  <c r="K58" i="26"/>
  <c r="J58" i="26"/>
  <c r="I58" i="26"/>
  <c r="H58" i="26"/>
  <c r="G58" i="26"/>
  <c r="F58" i="26"/>
  <c r="E58" i="26"/>
  <c r="D58" i="26"/>
  <c r="C58" i="26"/>
  <c r="AF57" i="26"/>
  <c r="AE57" i="26"/>
  <c r="AC57" i="26"/>
  <c r="AB57" i="26"/>
  <c r="AA57" i="26"/>
  <c r="Z57" i="26"/>
  <c r="Y57" i="26"/>
  <c r="X57" i="26"/>
  <c r="W57" i="26"/>
  <c r="V57" i="26"/>
  <c r="U57" i="26"/>
  <c r="T57" i="26"/>
  <c r="S57" i="26"/>
  <c r="R57" i="26"/>
  <c r="Q57" i="26"/>
  <c r="P57" i="26"/>
  <c r="O57" i="26"/>
  <c r="N57" i="26"/>
  <c r="M57" i="26"/>
  <c r="L57" i="26"/>
  <c r="K57" i="26"/>
  <c r="J57" i="26"/>
  <c r="I57" i="26"/>
  <c r="H57" i="26"/>
  <c r="G57" i="26"/>
  <c r="F57" i="26"/>
  <c r="E57" i="26"/>
  <c r="D57" i="26"/>
  <c r="C57" i="26"/>
  <c r="AE56" i="26"/>
  <c r="AC56" i="26"/>
  <c r="AB56" i="26"/>
  <c r="AF56" i="26" s="1"/>
  <c r="AF55" i="26"/>
  <c r="AE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L55" i="26"/>
  <c r="K55" i="26"/>
  <c r="J55" i="26"/>
  <c r="I55" i="26"/>
  <c r="H55" i="26"/>
  <c r="G55" i="26"/>
  <c r="F55" i="26"/>
  <c r="E55" i="26"/>
  <c r="D55" i="26"/>
  <c r="C55" i="26"/>
  <c r="AF54" i="26"/>
  <c r="AE54" i="26"/>
  <c r="AC54" i="26"/>
  <c r="AB54" i="26"/>
  <c r="AA54" i="26"/>
  <c r="Z54" i="26"/>
  <c r="Y54" i="26"/>
  <c r="X54" i="26"/>
  <c r="W54" i="26"/>
  <c r="V54" i="26"/>
  <c r="U54" i="26"/>
  <c r="T54" i="26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C54" i="26"/>
  <c r="AC53" i="26"/>
  <c r="AB53" i="26"/>
  <c r="AE53" i="26" s="1"/>
  <c r="AF52" i="26"/>
  <c r="AE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C52" i="26"/>
  <c r="AF51" i="26"/>
  <c r="AE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C51" i="26"/>
  <c r="AC50" i="26"/>
  <c r="AF50" i="26" s="1"/>
  <c r="AB50" i="26"/>
  <c r="AE50" i="26" s="1"/>
  <c r="AF49" i="26"/>
  <c r="AE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C49" i="26"/>
  <c r="AF48" i="26"/>
  <c r="AE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AE47" i="26"/>
  <c r="AC47" i="26"/>
  <c r="AF47" i="26" s="1"/>
  <c r="AB47" i="26"/>
  <c r="AF46" i="26"/>
  <c r="AE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C46" i="26"/>
  <c r="AF45" i="26"/>
  <c r="AE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J45" i="26"/>
  <c r="I45" i="26"/>
  <c r="H45" i="26"/>
  <c r="G45" i="26"/>
  <c r="F45" i="26"/>
  <c r="E45" i="26"/>
  <c r="D45" i="26"/>
  <c r="C45" i="26"/>
  <c r="AE44" i="26"/>
  <c r="AC44" i="26"/>
  <c r="AB44" i="26"/>
  <c r="AF44" i="26" s="1"/>
  <c r="AF43" i="26"/>
  <c r="AE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C43" i="26"/>
  <c r="AF42" i="26"/>
  <c r="AE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C42" i="26"/>
  <c r="AC41" i="26"/>
  <c r="AB41" i="26"/>
  <c r="AE41" i="26" s="1"/>
  <c r="AF40" i="26"/>
  <c r="AE40" i="26"/>
  <c r="AC40" i="26"/>
  <c r="AB40" i="26"/>
  <c r="AA40" i="26"/>
  <c r="Z40" i="26"/>
  <c r="Y40" i="26"/>
  <c r="X40" i="26"/>
  <c r="W40" i="26"/>
  <c r="V40" i="26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C40" i="26"/>
  <c r="AF39" i="26"/>
  <c r="AE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C39" i="26"/>
  <c r="AC38" i="26"/>
  <c r="AF38" i="26" s="1"/>
  <c r="AB38" i="26"/>
  <c r="AE38" i="26" s="1"/>
  <c r="AF37" i="26"/>
  <c r="AE37" i="26"/>
  <c r="AC37" i="26"/>
  <c r="AB37" i="26"/>
  <c r="AA37" i="26"/>
  <c r="Z37" i="26"/>
  <c r="Y37" i="26"/>
  <c r="X37" i="26"/>
  <c r="W37" i="26"/>
  <c r="V37" i="26"/>
  <c r="U37" i="26"/>
  <c r="T37" i="26"/>
  <c r="S37" i="26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C37" i="26"/>
  <c r="AF36" i="26"/>
  <c r="AE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C36" i="26"/>
  <c r="AE35" i="26"/>
  <c r="AD34" i="26"/>
  <c r="AC35" i="26"/>
  <c r="AF35" i="26" s="1"/>
  <c r="AB35" i="26"/>
  <c r="AE78" i="46"/>
  <c r="AD78" i="46"/>
  <c r="AD79" i="46" s="1"/>
  <c r="AC78" i="46"/>
  <c r="AF78" i="46" s="1"/>
  <c r="AB78" i="46"/>
  <c r="AF77" i="46"/>
  <c r="AE77" i="46"/>
  <c r="AD77" i="46"/>
  <c r="AC77" i="46"/>
  <c r="AB77" i="46"/>
  <c r="AA77" i="46"/>
  <c r="Z77" i="46"/>
  <c r="Y77" i="46"/>
  <c r="X77" i="46"/>
  <c r="W77" i="46"/>
  <c r="V77" i="46"/>
  <c r="U77" i="46"/>
  <c r="T77" i="46"/>
  <c r="S77" i="46"/>
  <c r="R77" i="46"/>
  <c r="Q77" i="46"/>
  <c r="P77" i="46"/>
  <c r="O77" i="46"/>
  <c r="N77" i="46"/>
  <c r="M77" i="46"/>
  <c r="L77" i="46"/>
  <c r="K77" i="46"/>
  <c r="J77" i="46"/>
  <c r="I77" i="46"/>
  <c r="H77" i="46"/>
  <c r="G77" i="46"/>
  <c r="F77" i="46"/>
  <c r="E77" i="46"/>
  <c r="D77" i="46"/>
  <c r="C77" i="46"/>
  <c r="AF76" i="46"/>
  <c r="AE76" i="46"/>
  <c r="AD76" i="46"/>
  <c r="AC76" i="46"/>
  <c r="AB76" i="46"/>
  <c r="AA76" i="46"/>
  <c r="Z76" i="46"/>
  <c r="Y76" i="46"/>
  <c r="X76" i="46"/>
  <c r="W76" i="46"/>
  <c r="V76" i="46"/>
  <c r="U76" i="46"/>
  <c r="T76" i="46"/>
  <c r="S76" i="46"/>
  <c r="R76" i="46"/>
  <c r="Q76" i="46"/>
  <c r="P76" i="46"/>
  <c r="O76" i="46"/>
  <c r="N76" i="46"/>
  <c r="M76" i="46"/>
  <c r="L76" i="46"/>
  <c r="K76" i="46"/>
  <c r="J76" i="46"/>
  <c r="I76" i="46"/>
  <c r="H76" i="46"/>
  <c r="G76" i="46"/>
  <c r="F76" i="46"/>
  <c r="E76" i="46"/>
  <c r="D76" i="46"/>
  <c r="C76" i="46"/>
  <c r="AE75" i="46"/>
  <c r="AD75" i="46"/>
  <c r="AC75" i="46"/>
  <c r="AB75" i="46"/>
  <c r="AF75" i="46" s="1"/>
  <c r="AF74" i="46"/>
  <c r="AE74" i="46"/>
  <c r="AD74" i="46"/>
  <c r="AC74" i="46"/>
  <c r="AB74" i="46"/>
  <c r="AA74" i="46"/>
  <c r="Z74" i="46"/>
  <c r="Y74" i="46"/>
  <c r="X74" i="46"/>
  <c r="W74" i="46"/>
  <c r="V74" i="46"/>
  <c r="U74" i="46"/>
  <c r="T74" i="46"/>
  <c r="S74" i="46"/>
  <c r="R74" i="46"/>
  <c r="Q74" i="46"/>
  <c r="P74" i="46"/>
  <c r="O74" i="46"/>
  <c r="N74" i="46"/>
  <c r="M74" i="46"/>
  <c r="L74" i="46"/>
  <c r="K74" i="46"/>
  <c r="J74" i="46"/>
  <c r="I74" i="46"/>
  <c r="H74" i="46"/>
  <c r="G74" i="46"/>
  <c r="F74" i="46"/>
  <c r="E74" i="46"/>
  <c r="D74" i="46"/>
  <c r="C74" i="46"/>
  <c r="AF73" i="46"/>
  <c r="AE73" i="46"/>
  <c r="AD73" i="46"/>
  <c r="AC73" i="46"/>
  <c r="AB73" i="46"/>
  <c r="AA73" i="46"/>
  <c r="Z73" i="46"/>
  <c r="Y73" i="46"/>
  <c r="X73" i="46"/>
  <c r="W73" i="46"/>
  <c r="V73" i="46"/>
  <c r="U73" i="46"/>
  <c r="T73" i="46"/>
  <c r="S73" i="46"/>
  <c r="R73" i="46"/>
  <c r="Q73" i="46"/>
  <c r="P73" i="46"/>
  <c r="O73" i="46"/>
  <c r="N73" i="46"/>
  <c r="M73" i="46"/>
  <c r="L73" i="46"/>
  <c r="K73" i="46"/>
  <c r="J73" i="46"/>
  <c r="I73" i="46"/>
  <c r="H73" i="46"/>
  <c r="G73" i="46"/>
  <c r="F73" i="46"/>
  <c r="E73" i="46"/>
  <c r="D73" i="46"/>
  <c r="C73" i="46"/>
  <c r="AD72" i="46"/>
  <c r="AC72" i="46"/>
  <c r="AB72" i="46"/>
  <c r="AE72" i="46" s="1"/>
  <c r="AF71" i="46"/>
  <c r="AE71" i="46"/>
  <c r="AD71" i="46"/>
  <c r="AC71" i="46"/>
  <c r="AB71" i="46"/>
  <c r="AA71" i="46"/>
  <c r="Z71" i="46"/>
  <c r="Y71" i="46"/>
  <c r="X71" i="46"/>
  <c r="W71" i="46"/>
  <c r="V71" i="46"/>
  <c r="U71" i="46"/>
  <c r="T71" i="46"/>
  <c r="S71" i="46"/>
  <c r="R71" i="46"/>
  <c r="Q71" i="46"/>
  <c r="P71" i="46"/>
  <c r="O71" i="46"/>
  <c r="N71" i="46"/>
  <c r="M71" i="46"/>
  <c r="L71" i="46"/>
  <c r="K71" i="46"/>
  <c r="J71" i="46"/>
  <c r="I71" i="46"/>
  <c r="H71" i="46"/>
  <c r="G71" i="46"/>
  <c r="F71" i="46"/>
  <c r="E71" i="46"/>
  <c r="D71" i="46"/>
  <c r="C71" i="46"/>
  <c r="AF70" i="46"/>
  <c r="AE70" i="46"/>
  <c r="AD70" i="46"/>
  <c r="AC70" i="46"/>
  <c r="AB70" i="46"/>
  <c r="AA70" i="46"/>
  <c r="Z70" i="46"/>
  <c r="Y70" i="46"/>
  <c r="X70" i="46"/>
  <c r="W70" i="46"/>
  <c r="V70" i="46"/>
  <c r="U70" i="46"/>
  <c r="T70" i="46"/>
  <c r="S70" i="46"/>
  <c r="R70" i="46"/>
  <c r="Q70" i="46"/>
  <c r="P70" i="46"/>
  <c r="O70" i="46"/>
  <c r="N70" i="46"/>
  <c r="M70" i="46"/>
  <c r="L70" i="46"/>
  <c r="K70" i="46"/>
  <c r="J70" i="46"/>
  <c r="I70" i="46"/>
  <c r="H70" i="46"/>
  <c r="G70" i="46"/>
  <c r="F70" i="46"/>
  <c r="E70" i="46"/>
  <c r="D70" i="46"/>
  <c r="C70" i="46"/>
  <c r="AD69" i="46"/>
  <c r="AC69" i="46"/>
  <c r="AF69" i="46" s="1"/>
  <c r="AB69" i="46"/>
  <c r="AE69" i="46" s="1"/>
  <c r="AF68" i="46"/>
  <c r="AE68" i="46"/>
  <c r="AD68" i="46"/>
  <c r="AC68" i="46"/>
  <c r="AB68" i="46"/>
  <c r="AA68" i="46"/>
  <c r="Z68" i="46"/>
  <c r="Y68" i="46"/>
  <c r="X68" i="46"/>
  <c r="W68" i="46"/>
  <c r="V68" i="46"/>
  <c r="U68" i="46"/>
  <c r="T68" i="46"/>
  <c r="S68" i="46"/>
  <c r="R68" i="46"/>
  <c r="Q68" i="46"/>
  <c r="P68" i="46"/>
  <c r="O68" i="46"/>
  <c r="N68" i="46"/>
  <c r="M68" i="46"/>
  <c r="L68" i="46"/>
  <c r="K68" i="46"/>
  <c r="J68" i="46"/>
  <c r="I68" i="46"/>
  <c r="H68" i="46"/>
  <c r="G68" i="46"/>
  <c r="F68" i="46"/>
  <c r="E68" i="46"/>
  <c r="D68" i="46"/>
  <c r="C68" i="46"/>
  <c r="AF67" i="46"/>
  <c r="AE67" i="46"/>
  <c r="AD67" i="46"/>
  <c r="AC67" i="46"/>
  <c r="AB67" i="46"/>
  <c r="AA67" i="46"/>
  <c r="Z67" i="46"/>
  <c r="Y67" i="46"/>
  <c r="X67" i="46"/>
  <c r="W67" i="46"/>
  <c r="V67" i="46"/>
  <c r="U67" i="46"/>
  <c r="T67" i="46"/>
  <c r="S67" i="46"/>
  <c r="R67" i="46"/>
  <c r="Q67" i="46"/>
  <c r="P67" i="46"/>
  <c r="O67" i="46"/>
  <c r="N67" i="46"/>
  <c r="M67" i="46"/>
  <c r="L67" i="46"/>
  <c r="K67" i="46"/>
  <c r="J67" i="46"/>
  <c r="I67" i="46"/>
  <c r="H67" i="46"/>
  <c r="G67" i="46"/>
  <c r="F67" i="46"/>
  <c r="E67" i="46"/>
  <c r="D67" i="46"/>
  <c r="C67" i="46"/>
  <c r="AE66" i="46"/>
  <c r="AD66" i="46"/>
  <c r="AC66" i="46"/>
  <c r="AF66" i="46" s="1"/>
  <c r="AB66" i="46"/>
  <c r="AF65" i="46"/>
  <c r="AE65" i="46"/>
  <c r="AD65" i="46"/>
  <c r="AC65" i="46"/>
  <c r="AB65" i="46"/>
  <c r="AA65" i="46"/>
  <c r="Z65" i="46"/>
  <c r="Y65" i="46"/>
  <c r="X65" i="46"/>
  <c r="W65" i="46"/>
  <c r="V65" i="46"/>
  <c r="U65" i="46"/>
  <c r="T65" i="46"/>
  <c r="S65" i="46"/>
  <c r="R65" i="46"/>
  <c r="Q65" i="46"/>
  <c r="P65" i="46"/>
  <c r="O65" i="46"/>
  <c r="N65" i="46"/>
  <c r="M65" i="46"/>
  <c r="L65" i="46"/>
  <c r="K65" i="46"/>
  <c r="J65" i="46"/>
  <c r="I65" i="46"/>
  <c r="H65" i="46"/>
  <c r="G65" i="46"/>
  <c r="F65" i="46"/>
  <c r="E65" i="46"/>
  <c r="D65" i="46"/>
  <c r="C65" i="46"/>
  <c r="AF64" i="46"/>
  <c r="AE64" i="46"/>
  <c r="AD64" i="46"/>
  <c r="AC64" i="46"/>
  <c r="AB64" i="46"/>
  <c r="AA64" i="46"/>
  <c r="Z64" i="46"/>
  <c r="Y64" i="46"/>
  <c r="X64" i="46"/>
  <c r="W64" i="46"/>
  <c r="V64" i="46"/>
  <c r="U64" i="46"/>
  <c r="T64" i="46"/>
  <c r="S64" i="46"/>
  <c r="R64" i="46"/>
  <c r="Q64" i="46"/>
  <c r="P64" i="46"/>
  <c r="O64" i="46"/>
  <c r="N64" i="46"/>
  <c r="M64" i="46"/>
  <c r="L64" i="46"/>
  <c r="K64" i="46"/>
  <c r="J64" i="46"/>
  <c r="I64" i="46"/>
  <c r="H64" i="46"/>
  <c r="G64" i="46"/>
  <c r="F64" i="46"/>
  <c r="E64" i="46"/>
  <c r="D64" i="46"/>
  <c r="C64" i="46"/>
  <c r="AE63" i="46"/>
  <c r="AD63" i="46"/>
  <c r="AC63" i="46"/>
  <c r="AB63" i="46"/>
  <c r="AF63" i="46" s="1"/>
  <c r="AF62" i="46"/>
  <c r="AE62" i="46"/>
  <c r="AD62" i="46"/>
  <c r="AC62" i="46"/>
  <c r="AB62" i="46"/>
  <c r="AA62" i="46"/>
  <c r="Z62" i="46"/>
  <c r="Y62" i="46"/>
  <c r="X62" i="46"/>
  <c r="W62" i="46"/>
  <c r="V62" i="46"/>
  <c r="U62" i="46"/>
  <c r="T62" i="46"/>
  <c r="S62" i="46"/>
  <c r="R62" i="46"/>
  <c r="Q62" i="46"/>
  <c r="P62" i="46"/>
  <c r="O62" i="46"/>
  <c r="N62" i="46"/>
  <c r="M62" i="46"/>
  <c r="L62" i="46"/>
  <c r="K62" i="46"/>
  <c r="J62" i="46"/>
  <c r="I62" i="46"/>
  <c r="H62" i="46"/>
  <c r="G62" i="46"/>
  <c r="F62" i="46"/>
  <c r="E62" i="46"/>
  <c r="D62" i="46"/>
  <c r="C62" i="46"/>
  <c r="AF61" i="46"/>
  <c r="AE61" i="46"/>
  <c r="AD61" i="46"/>
  <c r="AC61" i="46"/>
  <c r="AB61" i="46"/>
  <c r="AA61" i="46"/>
  <c r="Z61" i="46"/>
  <c r="Y61" i="46"/>
  <c r="X61" i="46"/>
  <c r="W61" i="46"/>
  <c r="V61" i="46"/>
  <c r="U61" i="46"/>
  <c r="T61" i="46"/>
  <c r="S61" i="46"/>
  <c r="R61" i="46"/>
  <c r="Q61" i="46"/>
  <c r="P61" i="46"/>
  <c r="O61" i="46"/>
  <c r="N61" i="46"/>
  <c r="M61" i="46"/>
  <c r="L61" i="46"/>
  <c r="K61" i="46"/>
  <c r="J61" i="46"/>
  <c r="I61" i="46"/>
  <c r="H61" i="46"/>
  <c r="G61" i="46"/>
  <c r="F61" i="46"/>
  <c r="E61" i="46"/>
  <c r="D61" i="46"/>
  <c r="C61" i="46"/>
  <c r="AD60" i="46"/>
  <c r="AC60" i="46"/>
  <c r="AB60" i="46"/>
  <c r="AE60" i="46" s="1"/>
  <c r="AF59" i="46"/>
  <c r="AE59" i="46"/>
  <c r="AD59" i="46"/>
  <c r="AC59" i="46"/>
  <c r="AB59" i="46"/>
  <c r="AA59" i="46"/>
  <c r="Z59" i="46"/>
  <c r="Y59" i="46"/>
  <c r="X59" i="46"/>
  <c r="W59" i="46"/>
  <c r="V59" i="46"/>
  <c r="U59" i="46"/>
  <c r="T59" i="46"/>
  <c r="S59" i="46"/>
  <c r="R59" i="46"/>
  <c r="Q59" i="46"/>
  <c r="P59" i="46"/>
  <c r="O59" i="46"/>
  <c r="N59" i="46"/>
  <c r="M59" i="46"/>
  <c r="L59" i="46"/>
  <c r="K59" i="46"/>
  <c r="J59" i="46"/>
  <c r="I59" i="46"/>
  <c r="H59" i="46"/>
  <c r="G59" i="46"/>
  <c r="F59" i="46"/>
  <c r="E59" i="46"/>
  <c r="D59" i="46"/>
  <c r="C59" i="46"/>
  <c r="AF58" i="46"/>
  <c r="AE58" i="46"/>
  <c r="AD58" i="46"/>
  <c r="AC58" i="46"/>
  <c r="AB58" i="46"/>
  <c r="AA58" i="46"/>
  <c r="Z58" i="46"/>
  <c r="Y58" i="46"/>
  <c r="X58" i="46"/>
  <c r="W58" i="46"/>
  <c r="V58" i="46"/>
  <c r="U58" i="46"/>
  <c r="T58" i="46"/>
  <c r="S58" i="46"/>
  <c r="R58" i="46"/>
  <c r="Q58" i="46"/>
  <c r="P58" i="46"/>
  <c r="O58" i="46"/>
  <c r="N58" i="46"/>
  <c r="M58" i="46"/>
  <c r="L58" i="46"/>
  <c r="K58" i="46"/>
  <c r="J58" i="46"/>
  <c r="I58" i="46"/>
  <c r="H58" i="46"/>
  <c r="G58" i="46"/>
  <c r="F58" i="46"/>
  <c r="E58" i="46"/>
  <c r="D58" i="46"/>
  <c r="C58" i="46"/>
  <c r="AD57" i="46"/>
  <c r="AC57" i="46"/>
  <c r="AF57" i="46" s="1"/>
  <c r="AB57" i="46"/>
  <c r="AE57" i="46" s="1"/>
  <c r="AF56" i="46"/>
  <c r="AE56" i="46"/>
  <c r="AD56" i="46"/>
  <c r="AC56" i="46"/>
  <c r="AB56" i="46"/>
  <c r="AA56" i="46"/>
  <c r="Z56" i="46"/>
  <c r="Y56" i="46"/>
  <c r="X56" i="46"/>
  <c r="W56" i="46"/>
  <c r="V56" i="46"/>
  <c r="U56" i="46"/>
  <c r="T56" i="46"/>
  <c r="S56" i="46"/>
  <c r="R56" i="46"/>
  <c r="Q56" i="46"/>
  <c r="P56" i="46"/>
  <c r="O56" i="46"/>
  <c r="N56" i="46"/>
  <c r="M56" i="46"/>
  <c r="L56" i="46"/>
  <c r="K56" i="46"/>
  <c r="J56" i="46"/>
  <c r="I56" i="46"/>
  <c r="H56" i="46"/>
  <c r="G56" i="46"/>
  <c r="F56" i="46"/>
  <c r="E56" i="46"/>
  <c r="D56" i="46"/>
  <c r="C56" i="46"/>
  <c r="AF55" i="46"/>
  <c r="AE55" i="46"/>
  <c r="AD55" i="46"/>
  <c r="AC55" i="46"/>
  <c r="AB55" i="46"/>
  <c r="AA55" i="46"/>
  <c r="Z55" i="46"/>
  <c r="Y55" i="46"/>
  <c r="X55" i="46"/>
  <c r="W55" i="46"/>
  <c r="V55" i="46"/>
  <c r="U55" i="46"/>
  <c r="T55" i="46"/>
  <c r="S55" i="46"/>
  <c r="R55" i="46"/>
  <c r="Q55" i="46"/>
  <c r="P55" i="46"/>
  <c r="O55" i="46"/>
  <c r="N55" i="46"/>
  <c r="M55" i="46"/>
  <c r="L55" i="46"/>
  <c r="K55" i="46"/>
  <c r="J55" i="46"/>
  <c r="I55" i="46"/>
  <c r="H55" i="46"/>
  <c r="G55" i="46"/>
  <c r="F55" i="46"/>
  <c r="E55" i="46"/>
  <c r="D55" i="46"/>
  <c r="C55" i="46"/>
  <c r="AE54" i="46"/>
  <c r="AD54" i="46"/>
  <c r="AD53" i="46" s="1"/>
  <c r="AC54" i="46"/>
  <c r="AF54" i="46" s="1"/>
  <c r="AB54" i="46"/>
  <c r="AD45" i="46"/>
  <c r="AD44" i="46"/>
  <c r="AC44" i="46"/>
  <c r="AF44" i="46" s="1"/>
  <c r="AB44" i="46"/>
  <c r="AE44" i="46" s="1"/>
  <c r="AF43" i="46"/>
  <c r="AE43" i="46"/>
  <c r="AD43" i="46"/>
  <c r="AC43" i="46"/>
  <c r="AB43" i="46"/>
  <c r="AA43" i="46"/>
  <c r="Z43" i="46"/>
  <c r="Y43" i="46"/>
  <c r="X43" i="46"/>
  <c r="W43" i="46"/>
  <c r="V43" i="46"/>
  <c r="U43" i="46"/>
  <c r="T43" i="46"/>
  <c r="S43" i="46"/>
  <c r="R43" i="46"/>
  <c r="Q43" i="46"/>
  <c r="P43" i="46"/>
  <c r="O43" i="46"/>
  <c r="N43" i="46"/>
  <c r="M43" i="46"/>
  <c r="L43" i="46"/>
  <c r="K43" i="46"/>
  <c r="J43" i="46"/>
  <c r="I43" i="46"/>
  <c r="H43" i="46"/>
  <c r="G43" i="46"/>
  <c r="F43" i="46"/>
  <c r="E43" i="46"/>
  <c r="D43" i="46"/>
  <c r="C43" i="46"/>
  <c r="AF42" i="46"/>
  <c r="AE42" i="46"/>
  <c r="AD42" i="46"/>
  <c r="AC42" i="46"/>
  <c r="AB42" i="46"/>
  <c r="AA42" i="46"/>
  <c r="Z42" i="46"/>
  <c r="Y42" i="46"/>
  <c r="X42" i="46"/>
  <c r="W42" i="46"/>
  <c r="V42" i="46"/>
  <c r="U42" i="46"/>
  <c r="T42" i="46"/>
  <c r="S42" i="46"/>
  <c r="R42" i="46"/>
  <c r="Q42" i="46"/>
  <c r="P42" i="46"/>
  <c r="O42" i="46"/>
  <c r="N42" i="46"/>
  <c r="M42" i="46"/>
  <c r="L42" i="46"/>
  <c r="K42" i="46"/>
  <c r="J42" i="46"/>
  <c r="I42" i="46"/>
  <c r="H42" i="46"/>
  <c r="G42" i="46"/>
  <c r="F42" i="46"/>
  <c r="E42" i="46"/>
  <c r="D42" i="46"/>
  <c r="C42" i="46"/>
  <c r="AE41" i="46"/>
  <c r="AD41" i="46"/>
  <c r="AC41" i="46"/>
  <c r="AF41" i="46" s="1"/>
  <c r="AB41" i="46"/>
  <c r="AF40" i="46"/>
  <c r="AE40" i="46"/>
  <c r="AD40" i="46"/>
  <c r="AC40" i="46"/>
  <c r="AB40" i="46"/>
  <c r="AA40" i="46"/>
  <c r="Z40" i="46"/>
  <c r="Y40" i="46"/>
  <c r="X40" i="46"/>
  <c r="W40" i="46"/>
  <c r="V40" i="46"/>
  <c r="U40" i="46"/>
  <c r="T40" i="46"/>
  <c r="S40" i="46"/>
  <c r="R40" i="46"/>
  <c r="Q40" i="46"/>
  <c r="P40" i="46"/>
  <c r="O40" i="46"/>
  <c r="N40" i="46"/>
  <c r="M40" i="46"/>
  <c r="L40" i="46"/>
  <c r="K40" i="46"/>
  <c r="J40" i="46"/>
  <c r="I40" i="46"/>
  <c r="H40" i="46"/>
  <c r="G40" i="46"/>
  <c r="F40" i="46"/>
  <c r="E40" i="46"/>
  <c r="D40" i="46"/>
  <c r="C40" i="46"/>
  <c r="AF39" i="46"/>
  <c r="AE39" i="46"/>
  <c r="AD39" i="46"/>
  <c r="AC39" i="46"/>
  <c r="AB39" i="46"/>
  <c r="AA39" i="46"/>
  <c r="Z39" i="46"/>
  <c r="Y39" i="46"/>
  <c r="X39" i="46"/>
  <c r="W39" i="46"/>
  <c r="V39" i="46"/>
  <c r="U39" i="46"/>
  <c r="T39" i="46"/>
  <c r="S39" i="46"/>
  <c r="R39" i="46"/>
  <c r="Q39" i="46"/>
  <c r="P39" i="46"/>
  <c r="O39" i="46"/>
  <c r="N39" i="46"/>
  <c r="M39" i="46"/>
  <c r="L39" i="46"/>
  <c r="K39" i="46"/>
  <c r="J39" i="46"/>
  <c r="I39" i="46"/>
  <c r="H39" i="46"/>
  <c r="G39" i="46"/>
  <c r="F39" i="46"/>
  <c r="E39" i="46"/>
  <c r="D39" i="46"/>
  <c r="C39" i="46"/>
  <c r="AE38" i="46"/>
  <c r="AD38" i="46"/>
  <c r="AC38" i="46"/>
  <c r="AB38" i="46"/>
  <c r="AF38" i="46" s="1"/>
  <c r="AF37" i="46"/>
  <c r="AE37" i="46"/>
  <c r="AD37" i="46"/>
  <c r="AC37" i="46"/>
  <c r="AB37" i="46"/>
  <c r="AA37" i="46"/>
  <c r="Z37" i="46"/>
  <c r="Y37" i="46"/>
  <c r="X37" i="46"/>
  <c r="W37" i="46"/>
  <c r="V37" i="46"/>
  <c r="U37" i="46"/>
  <c r="T37" i="46"/>
  <c r="S37" i="46"/>
  <c r="R37" i="46"/>
  <c r="Q37" i="46"/>
  <c r="P37" i="46"/>
  <c r="O37" i="46"/>
  <c r="N37" i="46"/>
  <c r="M37" i="46"/>
  <c r="L37" i="46"/>
  <c r="K37" i="46"/>
  <c r="J37" i="46"/>
  <c r="I37" i="46"/>
  <c r="H37" i="46"/>
  <c r="G37" i="46"/>
  <c r="F37" i="46"/>
  <c r="E37" i="46"/>
  <c r="D37" i="46"/>
  <c r="C37" i="46"/>
  <c r="AF36" i="46"/>
  <c r="AE36" i="46"/>
  <c r="AD36" i="46"/>
  <c r="AC36" i="46"/>
  <c r="AB36" i="46"/>
  <c r="AA36" i="46"/>
  <c r="Z36" i="46"/>
  <c r="Y36" i="46"/>
  <c r="X36" i="46"/>
  <c r="W36" i="46"/>
  <c r="V36" i="46"/>
  <c r="U36" i="46"/>
  <c r="T36" i="46"/>
  <c r="S36" i="46"/>
  <c r="R36" i="46"/>
  <c r="Q36" i="46"/>
  <c r="P36" i="46"/>
  <c r="O36" i="46"/>
  <c r="N36" i="46"/>
  <c r="M36" i="46"/>
  <c r="L36" i="46"/>
  <c r="K36" i="46"/>
  <c r="J36" i="46"/>
  <c r="I36" i="46"/>
  <c r="H36" i="46"/>
  <c r="G36" i="46"/>
  <c r="F36" i="46"/>
  <c r="E36" i="46"/>
  <c r="D36" i="46"/>
  <c r="C36" i="46"/>
  <c r="AD35" i="46"/>
  <c r="AC35" i="46"/>
  <c r="AB35" i="46"/>
  <c r="AE35" i="46" s="1"/>
  <c r="AF34" i="46"/>
  <c r="AE34" i="46"/>
  <c r="AD34" i="46"/>
  <c r="AC34" i="46"/>
  <c r="AB34" i="46"/>
  <c r="AA34" i="46"/>
  <c r="Z34" i="46"/>
  <c r="Y34" i="46"/>
  <c r="X34" i="46"/>
  <c r="W34" i="46"/>
  <c r="V34" i="46"/>
  <c r="U34" i="46"/>
  <c r="T34" i="46"/>
  <c r="S34" i="46"/>
  <c r="R34" i="46"/>
  <c r="Q34" i="46"/>
  <c r="P34" i="46"/>
  <c r="O34" i="46"/>
  <c r="N34" i="46"/>
  <c r="M34" i="46"/>
  <c r="L34" i="46"/>
  <c r="K34" i="46"/>
  <c r="J34" i="46"/>
  <c r="I34" i="46"/>
  <c r="H34" i="46"/>
  <c r="G34" i="46"/>
  <c r="F34" i="46"/>
  <c r="E34" i="46"/>
  <c r="D34" i="46"/>
  <c r="C34" i="46"/>
  <c r="AF33" i="46"/>
  <c r="AE33" i="46"/>
  <c r="AD33" i="46"/>
  <c r="AC33" i="46"/>
  <c r="AB33" i="46"/>
  <c r="AA33" i="46"/>
  <c r="Z33" i="46"/>
  <c r="Y33" i="46"/>
  <c r="X33" i="46"/>
  <c r="W33" i="46"/>
  <c r="V33" i="46"/>
  <c r="U33" i="46"/>
  <c r="T33" i="46"/>
  <c r="S33" i="46"/>
  <c r="R33" i="46"/>
  <c r="Q33" i="46"/>
  <c r="P33" i="46"/>
  <c r="O33" i="46"/>
  <c r="N33" i="46"/>
  <c r="M33" i="46"/>
  <c r="L33" i="46"/>
  <c r="K33" i="46"/>
  <c r="J33" i="46"/>
  <c r="I33" i="46"/>
  <c r="H33" i="46"/>
  <c r="G33" i="46"/>
  <c r="F33" i="46"/>
  <c r="E33" i="46"/>
  <c r="D33" i="46"/>
  <c r="C33" i="46"/>
  <c r="AD32" i="46"/>
  <c r="AC32" i="46"/>
  <c r="AF32" i="46" s="1"/>
  <c r="AB32" i="46"/>
  <c r="AE32" i="46" s="1"/>
  <c r="AF31" i="46"/>
  <c r="AE31" i="46"/>
  <c r="AD31" i="46"/>
  <c r="AC31" i="46"/>
  <c r="AB31" i="46"/>
  <c r="AA31" i="46"/>
  <c r="Z31" i="46"/>
  <c r="Y31" i="46"/>
  <c r="X31" i="46"/>
  <c r="W31" i="46"/>
  <c r="V31" i="46"/>
  <c r="U31" i="46"/>
  <c r="T31" i="46"/>
  <c r="S31" i="46"/>
  <c r="R31" i="46"/>
  <c r="Q31" i="46"/>
  <c r="P31" i="46"/>
  <c r="O31" i="46"/>
  <c r="N31" i="46"/>
  <c r="M31" i="46"/>
  <c r="L31" i="46"/>
  <c r="K31" i="46"/>
  <c r="J31" i="46"/>
  <c r="I31" i="46"/>
  <c r="H31" i="46"/>
  <c r="G31" i="46"/>
  <c r="F31" i="46"/>
  <c r="E31" i="46"/>
  <c r="D31" i="46"/>
  <c r="C31" i="46"/>
  <c r="AF30" i="46"/>
  <c r="AE30" i="46"/>
  <c r="AD30" i="46"/>
  <c r="AC30" i="46"/>
  <c r="AB30" i="46"/>
  <c r="AA30" i="46"/>
  <c r="Z30" i="46"/>
  <c r="Y30" i="46"/>
  <c r="X30" i="46"/>
  <c r="W30" i="46"/>
  <c r="V30" i="46"/>
  <c r="U30" i="46"/>
  <c r="T30" i="46"/>
  <c r="S30" i="46"/>
  <c r="R30" i="46"/>
  <c r="Q30" i="46"/>
  <c r="P30" i="46"/>
  <c r="O30" i="46"/>
  <c r="N30" i="46"/>
  <c r="M30" i="46"/>
  <c r="L30" i="46"/>
  <c r="K30" i="46"/>
  <c r="J30" i="46"/>
  <c r="I30" i="46"/>
  <c r="H30" i="46"/>
  <c r="G30" i="46"/>
  <c r="F30" i="46"/>
  <c r="E30" i="46"/>
  <c r="D30" i="46"/>
  <c r="C30" i="46"/>
  <c r="AE29" i="46"/>
  <c r="AD29" i="46"/>
  <c r="AC29" i="46"/>
  <c r="AF29" i="46" s="1"/>
  <c r="AB29" i="46"/>
  <c r="AF28" i="46"/>
  <c r="AE28" i="46"/>
  <c r="AD28" i="46"/>
  <c r="AC28" i="46"/>
  <c r="AB28" i="46"/>
  <c r="AA28" i="46"/>
  <c r="Z28" i="46"/>
  <c r="Y28" i="46"/>
  <c r="X28" i="46"/>
  <c r="W28" i="46"/>
  <c r="V28" i="46"/>
  <c r="U28" i="46"/>
  <c r="T28" i="46"/>
  <c r="S28" i="46"/>
  <c r="R28" i="46"/>
  <c r="Q28" i="46"/>
  <c r="P28" i="46"/>
  <c r="O28" i="46"/>
  <c r="N28" i="46"/>
  <c r="M28" i="46"/>
  <c r="L28" i="46"/>
  <c r="K28" i="46"/>
  <c r="J28" i="46"/>
  <c r="I28" i="46"/>
  <c r="H28" i="46"/>
  <c r="G28" i="46"/>
  <c r="F28" i="46"/>
  <c r="E28" i="46"/>
  <c r="D28" i="46"/>
  <c r="C28" i="46"/>
  <c r="AF27" i="46"/>
  <c r="AE27" i="46"/>
  <c r="AD27" i="46"/>
  <c r="AC27" i="46"/>
  <c r="AB27" i="46"/>
  <c r="AA27" i="46"/>
  <c r="Z27" i="46"/>
  <c r="Y27" i="46"/>
  <c r="X27" i="46"/>
  <c r="W27" i="46"/>
  <c r="V27" i="46"/>
  <c r="U27" i="46"/>
  <c r="T27" i="46"/>
  <c r="S27" i="46"/>
  <c r="R27" i="46"/>
  <c r="Q27" i="46"/>
  <c r="P27" i="46"/>
  <c r="O27" i="46"/>
  <c r="N27" i="46"/>
  <c r="M27" i="46"/>
  <c r="L27" i="46"/>
  <c r="K27" i="46"/>
  <c r="J27" i="46"/>
  <c r="I27" i="46"/>
  <c r="H27" i="46"/>
  <c r="G27" i="46"/>
  <c r="F27" i="46"/>
  <c r="E27" i="46"/>
  <c r="D27" i="46"/>
  <c r="C27" i="46"/>
  <c r="AE26" i="46"/>
  <c r="AD26" i="46"/>
  <c r="AC26" i="46"/>
  <c r="AB26" i="46"/>
  <c r="AF26" i="46" s="1"/>
  <c r="AF25" i="46"/>
  <c r="AE25" i="46"/>
  <c r="AD25" i="46"/>
  <c r="AC25" i="46"/>
  <c r="AB25" i="46"/>
  <c r="AA25" i="46"/>
  <c r="Z25" i="46"/>
  <c r="Y25" i="46"/>
  <c r="X25" i="46"/>
  <c r="W25" i="46"/>
  <c r="V25" i="46"/>
  <c r="U25" i="46"/>
  <c r="T25" i="46"/>
  <c r="S25" i="46"/>
  <c r="R25" i="46"/>
  <c r="Q25" i="46"/>
  <c r="P25" i="46"/>
  <c r="O25" i="46"/>
  <c r="N25" i="46"/>
  <c r="M25" i="46"/>
  <c r="L25" i="46"/>
  <c r="K25" i="46"/>
  <c r="J25" i="46"/>
  <c r="I25" i="46"/>
  <c r="H25" i="46"/>
  <c r="G25" i="46"/>
  <c r="F25" i="46"/>
  <c r="E25" i="46"/>
  <c r="D25" i="46"/>
  <c r="C25" i="46"/>
  <c r="AF24" i="46"/>
  <c r="AE24" i="46"/>
  <c r="AD24" i="46"/>
  <c r="AC24" i="46"/>
  <c r="AB24" i="46"/>
  <c r="AA24" i="46"/>
  <c r="Z24" i="46"/>
  <c r="Y24" i="46"/>
  <c r="X24" i="46"/>
  <c r="W24" i="46"/>
  <c r="V24" i="46"/>
  <c r="U24" i="46"/>
  <c r="T24" i="46"/>
  <c r="S24" i="46"/>
  <c r="R24" i="46"/>
  <c r="Q24" i="46"/>
  <c r="P24" i="46"/>
  <c r="O24" i="46"/>
  <c r="N24" i="46"/>
  <c r="M24" i="46"/>
  <c r="L24" i="46"/>
  <c r="K24" i="46"/>
  <c r="J24" i="46"/>
  <c r="I24" i="46"/>
  <c r="H24" i="46"/>
  <c r="G24" i="46"/>
  <c r="F24" i="46"/>
  <c r="E24" i="46"/>
  <c r="D24" i="46"/>
  <c r="C24" i="46"/>
  <c r="AD23" i="46"/>
  <c r="AC23" i="46"/>
  <c r="AB23" i="46"/>
  <c r="AE23" i="46" s="1"/>
  <c r="AF22" i="46"/>
  <c r="AE22" i="46"/>
  <c r="AD22" i="46"/>
  <c r="AC22" i="46"/>
  <c r="AB22" i="46"/>
  <c r="AA22" i="46"/>
  <c r="Z22" i="46"/>
  <c r="Y22" i="46"/>
  <c r="X22" i="46"/>
  <c r="W22" i="46"/>
  <c r="V22" i="46"/>
  <c r="U22" i="46"/>
  <c r="T22" i="46"/>
  <c r="S22" i="46"/>
  <c r="R22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AF21" i="46"/>
  <c r="AE21" i="46"/>
  <c r="AD21" i="46"/>
  <c r="AC21" i="46"/>
  <c r="AB21" i="46"/>
  <c r="AA21" i="46"/>
  <c r="Z21" i="46"/>
  <c r="Y21" i="46"/>
  <c r="X21" i="46"/>
  <c r="W21" i="46"/>
  <c r="V21" i="46"/>
  <c r="U21" i="46"/>
  <c r="T21" i="46"/>
  <c r="S21" i="46"/>
  <c r="R21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AD20" i="46"/>
  <c r="AC20" i="46"/>
  <c r="AF20" i="46" s="1"/>
  <c r="AB20" i="46"/>
  <c r="AE20" i="46" s="1"/>
  <c r="AA20" i="46"/>
  <c r="AD19" i="46"/>
  <c r="AF53" i="26" l="1"/>
  <c r="AF41" i="26"/>
  <c r="AF60" i="46"/>
  <c r="AF72" i="46"/>
  <c r="AF23" i="46"/>
  <c r="AF35" i="46"/>
  <c r="P28" i="59" l="1"/>
  <c r="S28" i="59" s="1"/>
  <c r="P16" i="59"/>
  <c r="S16" i="59" s="1"/>
  <c r="P13" i="59"/>
  <c r="S13" i="59" s="1"/>
  <c r="P25" i="59"/>
  <c r="S25" i="59" s="1"/>
  <c r="Q13" i="59"/>
  <c r="T13" i="59" s="1"/>
  <c r="Q25" i="59"/>
  <c r="Q4" i="59"/>
  <c r="P4" i="59"/>
  <c r="S4" i="59" s="1"/>
  <c r="Q28" i="59"/>
  <c r="T28" i="59" s="1"/>
  <c r="P22" i="59"/>
  <c r="S22" i="59" s="1"/>
  <c r="P19" i="59"/>
  <c r="S19" i="59" s="1"/>
  <c r="Q19" i="59"/>
  <c r="Q16" i="59"/>
  <c r="T16" i="59" s="1"/>
  <c r="Q7" i="59"/>
  <c r="P7" i="59"/>
  <c r="S7" i="59" s="1"/>
  <c r="Q10" i="59"/>
  <c r="P10" i="59"/>
  <c r="S10" i="59" s="1"/>
  <c r="Q22" i="59"/>
  <c r="T19" i="59" l="1"/>
  <c r="T4" i="59"/>
  <c r="T25" i="59"/>
  <c r="T10" i="59"/>
  <c r="T7" i="59"/>
  <c r="T22" i="59"/>
</calcChain>
</file>

<file path=xl/sharedStrings.xml><?xml version="1.0" encoding="utf-8"?>
<sst xmlns="http://schemas.openxmlformats.org/spreadsheetml/2006/main" count="294" uniqueCount="217">
  <si>
    <t>Piketty and Saez Aggregate Income with Cap Gains (Column DA in Series Layout A)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</si>
  <si>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</si>
  <si>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</si>
  <si>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</si>
  <si>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</si>
  <si>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</si>
  <si>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</si>
  <si>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</si>
  <si>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</si>
  <si>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</si>
  <si>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</si>
  <si>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</si>
  <si>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</si>
  <si>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</si>
  <si>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</si>
  <si>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</si>
  <si>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</si>
  <si>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</si>
  <si>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</si>
  <si>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</si>
  <si>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</si>
  <si>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</si>
  <si>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</si>
  <si>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</si>
  <si>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</si>
  <si>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</si>
  <si>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</si>
  <si>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</si>
  <si>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</si>
  <si>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</si>
  <si>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</si>
  <si>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</si>
  <si>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</si>
  <si>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</si>
  <si>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</si>
  <si>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</si>
  <si>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</si>
  <si>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</si>
  <si>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</si>
  <si>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</si>
  <si>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</si>
  <si>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</si>
  <si>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</si>
  <si>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</si>
  <si>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</si>
  <si>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</si>
  <si>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Administrative Data</t>
  </si>
  <si>
    <t>INCOME TOP 1% SHARE</t>
  </si>
  <si>
    <t>Bottom area</t>
  </si>
  <si>
    <t>Delta</t>
  </si>
  <si>
    <t>LB</t>
  </si>
  <si>
    <t>UB</t>
  </si>
  <si>
    <t>min</t>
  </si>
  <si>
    <t>max</t>
  </si>
  <si>
    <t>INCOME TOP 0.1% SHARE</t>
  </si>
  <si>
    <t>SCF Bulletin</t>
  </si>
  <si>
    <t xml:space="preserve">WEALTH TOP 0.1% </t>
  </si>
  <si>
    <t>SCF</t>
  </si>
  <si>
    <t>Housing</t>
  </si>
  <si>
    <t>Pension</t>
  </si>
  <si>
    <t>Equity + Business</t>
  </si>
  <si>
    <t>Fixed Income Assets</t>
  </si>
  <si>
    <t>Total</t>
  </si>
  <si>
    <t>Top 0.1%</t>
  </si>
  <si>
    <t>Moody's AAA</t>
  </si>
  <si>
    <t>10-Year Treasury</t>
  </si>
  <si>
    <t>&lt;-50%</t>
  </si>
  <si>
    <t>-50 to -25%</t>
  </si>
  <si>
    <t>-25 to -10%</t>
  </si>
  <si>
    <t>-10 to 0%</t>
  </si>
  <si>
    <t>0 to 10%</t>
  </si>
  <si>
    <t>10% to 25%</t>
  </si>
  <si>
    <t>25% to 50%</t>
  </si>
  <si>
    <t>over 50%</t>
  </si>
  <si>
    <t>Statistics of Income</t>
  </si>
  <si>
    <t>Below -50%</t>
  </si>
  <si>
    <t>-10 to -5%</t>
  </si>
  <si>
    <t>-5 to 0%</t>
  </si>
  <si>
    <t>0 to 5%</t>
  </si>
  <si>
    <t>5 to 10%</t>
  </si>
  <si>
    <t>10 to 25%</t>
  </si>
  <si>
    <t>25 to 50%</t>
  </si>
  <si>
    <t>Above 50%</t>
  </si>
  <si>
    <t>SCF Respondents</t>
  </si>
  <si>
    <t>Sampled Non-Respondents</t>
  </si>
  <si>
    <t>Total Income</t>
  </si>
  <si>
    <t>Capital Income</t>
  </si>
  <si>
    <t>Percentage Change in Capital Income, 2010-2011</t>
  </si>
  <si>
    <t>Percentage Change In Total Income, 2010-2011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</si>
  <si>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Percent Change in Total Income, 2010 to 2011</t>
    </r>
  </si>
  <si>
    <r>
      <t>B.</t>
    </r>
    <r>
      <rPr>
        <b/>
        <sz val="7"/>
        <color theme="1"/>
        <rFont val="Times New Roman"/>
        <family val="1"/>
      </rPr>
      <t xml:space="preserve">     </t>
    </r>
    <r>
      <rPr>
        <b/>
        <sz val="12"/>
        <color theme="1"/>
        <rFont val="Calibri"/>
        <family val="2"/>
        <scheme val="minor"/>
      </rPr>
      <t>Percent Change in Capital Income, 2010 to 2011</t>
    </r>
  </si>
  <si>
    <t>Non-Respondents</t>
  </si>
  <si>
    <t>Respondents</t>
  </si>
  <si>
    <t>Stratum</t>
  </si>
  <si>
    <t>4th Highest</t>
  </si>
  <si>
    <t>3rd Highest</t>
  </si>
  <si>
    <t>2nd Highest</t>
  </si>
  <si>
    <t>Highest</t>
  </si>
  <si>
    <t>fractile</t>
  </si>
  <si>
    <t>year</t>
  </si>
  <si>
    <t>SCFnw_households</t>
  </si>
  <si>
    <t>FFAnw_db_HHDs</t>
  </si>
  <si>
    <t>FFAnw_db_rescale_HHDs</t>
  </si>
  <si>
    <t>FFAnw_db_rescale_taxunits</t>
  </si>
  <si>
    <t>FFAnw_re_db_TU_f400</t>
  </si>
  <si>
    <t>MinWealthbyFract</t>
  </si>
  <si>
    <t>penbywealth</t>
  </si>
  <si>
    <t>penbypen</t>
  </si>
  <si>
    <t>DBbyDB</t>
  </si>
  <si>
    <t>condmeanDB</t>
  </si>
  <si>
    <t>REbywealth</t>
  </si>
  <si>
    <t>REbyRE</t>
  </si>
  <si>
    <t>min_SCFnw_households</t>
  </si>
  <si>
    <t>min_FFAnw_db_HHDs</t>
  </si>
  <si>
    <t>min_FFAnw_db_rescale_HHDs</t>
  </si>
  <si>
    <t>min_FFAnw_db_rescale_taxunits</t>
  </si>
  <si>
    <t>min_FFAnw_re_db_TU_f400</t>
  </si>
  <si>
    <t>rescaledNW_by_capinc</t>
  </si>
  <si>
    <t>bullNW_sum</t>
  </si>
  <si>
    <t>FFAnw_db_sum</t>
  </si>
  <si>
    <t>FFAnw_dbF400_sum</t>
  </si>
  <si>
    <t>SCFnw_DB</t>
  </si>
  <si>
    <t>SCFnw_DB_f400</t>
  </si>
  <si>
    <t>SCFnw_DB_rescale_f400</t>
  </si>
  <si>
    <t>se (bs estimated)</t>
  </si>
  <si>
    <t>se</t>
  </si>
  <si>
    <t>lb</t>
  </si>
  <si>
    <t>ub</t>
  </si>
  <si>
    <t>Capitalized Tax Income</t>
  </si>
  <si>
    <t>Preferred Wealth, FA Concepts &amp; Values, Tax Units</t>
  </si>
  <si>
    <t>Capitalized Tax Income - Alternate Fixed Income (10 Yr. Treasury)</t>
  </si>
  <si>
    <t>Capitalized Tax Income - Alternate Fixed Income (Estate Tax)</t>
  </si>
  <si>
    <t>Top 1 Cap</t>
  </si>
  <si>
    <t>Top 0.1 Cap</t>
  </si>
  <si>
    <t>Top 1 Estate</t>
  </si>
  <si>
    <t>Top 0.1 Estate</t>
  </si>
  <si>
    <t>Admin - use 10 Year Treasury for top 1 % of wealth (see App Table B40 in SZ 2016)</t>
  </si>
  <si>
    <t>Use estate-tax-derived RoR for fixed icome assets (See App Table B41c in SZ 2016)</t>
  </si>
  <si>
    <t xml:space="preserve">Estate Tax </t>
  </si>
  <si>
    <t>See Appednix Table C6b in SZ (2016)</t>
  </si>
  <si>
    <t>Income</t>
  </si>
  <si>
    <t>Income_plHI + Forbes400 income</t>
  </si>
  <si>
    <t>Aggregate Bulletin for fractile</t>
  </si>
  <si>
    <t>Aggregate for fractile including Forbes400</t>
  </si>
  <si>
    <t>Bulletin</t>
  </si>
  <si>
    <t>Preferred</t>
  </si>
  <si>
    <t>SCF Market Income + Forbes</t>
  </si>
  <si>
    <t>SCF Market Income + Forbes, Tax Units</t>
  </si>
  <si>
    <t>Aggregate</t>
  </si>
  <si>
    <t>Medicaid</t>
  </si>
  <si>
    <t>FS, housing</t>
  </si>
  <si>
    <t>in billions</t>
  </si>
  <si>
    <t>Income_plHI</t>
  </si>
  <si>
    <t>Income Tax Data</t>
  </si>
  <si>
    <t>Preferred Income Measure</t>
  </si>
  <si>
    <t>Market Income, Tax Units</t>
  </si>
  <si>
    <t>Market Income, Families</t>
  </si>
  <si>
    <t>Line</t>
  </si>
  <si>
    <t> 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</si>
  <si>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</si>
  <si>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</si>
  <si>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</si>
  <si>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</si>
  <si>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</si>
  <si>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</si>
  <si>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</si>
  <si>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</si>
  <si>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</si>
  <si>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</si>
  <si>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</si>
  <si>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</si>
  <si>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</si>
  <si>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</si>
  <si>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</si>
  <si>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</si>
  <si>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</si>
  <si>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</si>
  <si>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</si>
  <si>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</si>
  <si>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</si>
  <si>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</si>
  <si>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</si>
  <si>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</si>
  <si>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</si>
  <si>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</si>
  <si>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</si>
  <si>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</si>
  <si>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</si>
  <si>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</si>
  <si>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</si>
  <si>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</si>
  <si>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</si>
  <si>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</si>
  <si>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</si>
  <si>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</si>
  <si>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</si>
  <si>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</si>
  <si>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</si>
  <si>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</si>
  <si>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</si>
  <si>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Personal income</t>
  </si>
  <si>
    <t>SCF Bulletin Income</t>
  </si>
  <si>
    <t>SCF Income with HI, Medicare, Forbes</t>
  </si>
  <si>
    <t>Medicaid and other income-related health benefits</t>
  </si>
  <si>
    <t>SNAP, housing, other income-related in-kind benefits</t>
  </si>
  <si>
    <t>SCF Preferred Income (add Medicaid, FS, Housing to above)</t>
  </si>
  <si>
    <t>Ratio PS to NIPA</t>
  </si>
  <si>
    <t>Ratio Bulletin to NIPA</t>
  </si>
  <si>
    <t>Ratio Preferred to NIPA</t>
  </si>
  <si>
    <t>FA Fixed-Income Assets/SOI Taxable Interest Income</t>
  </si>
  <si>
    <t>SCF Bulletin Wealth</t>
  </si>
  <si>
    <t>Preferred Wealth Measure</t>
  </si>
  <si>
    <t>SEE "TOP SHARE GRAPHICSDB- SCF- BPEA -- FORMATTED FIGURES.XLSX" in O:\research\scf.soi.compare\data\WealthShareOutput\</t>
  </si>
  <si>
    <t>Moody's AAA (rate on corporate bonds, seasoned issues, Aaa, all industries, annual average)</t>
  </si>
  <si>
    <t>FA Fixed-Income Assets/SOI Taxable Interest Income (saez and Zucman (2016))</t>
  </si>
  <si>
    <t>Estate Tax (See Appendix Table C6b in SZ (2016))</t>
  </si>
  <si>
    <t>Administrative Data (from Saez and Zucman (2016))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</si>
</sst>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</font>
    <font>
      <sz val="12"/>
      <color theme="1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8" fillId="0" borderId="0"/>
  </cellStyleXfs>
  <cellXfs count="27">
    <xf numFmtId="0" fontId="0" fillId="0" borderId="0" xfId="0"/>
    <xf numFmtId="0" fontId="3" fillId="2" borderId="1" xfId="2" applyFont="1" applyFill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0" xfId="1" applyNumberFormat="1" applyFon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5" fillId="0" borderId="0" xfId="2" applyFont="1"/>
    <xf numFmtId="0" fontId="2" fillId="0" borderId="0" xfId="2"/>
    <xf numFmtId="2" fontId="0" fillId="0" borderId="0" xfId="0" applyNumberFormat="1"/>
    <xf numFmtId="165" fontId="4" fillId="0" borderId="0" xfId="0" applyNumberFormat="1" applyFont="1"/>
    <xf numFmtId="9" fontId="0" fillId="0" borderId="0" xfId="0" applyNumberFormat="1"/>
    <xf numFmtId="0" fontId="0" fillId="0" borderId="0" xfId="0" quotePrefix="1"/>
    <xf numFmtId="0" fontId="6" fillId="0" borderId="0" xfId="0" applyFont="1" applyAlignment="1">
      <alignment horizontal="left" vertical="center" indent="5"/>
    </xf>
    <xf numFmtId="1" fontId="0" fillId="0" borderId="0" xfId="0" applyNumberFormat="1" applyAlignment="1">
      <alignment horizontal="center" vertical="center"/>
    </xf>
    <xf numFmtId="1" fontId="0" fillId="0" borderId="0" xfId="0" applyNumberFormat="1"/>
    <xf numFmtId="0" fontId="8" fillId="0" borderId="0" xfId="3"/>
    <xf numFmtId="164" fontId="9" fillId="0" borderId="0" xfId="1" applyNumberFormat="1" applyFont="1" applyBorder="1" applyAlignment="1">
      <alignment horizontal="center"/>
    </xf>
    <xf numFmtId="164" fontId="10" fillId="0" borderId="0" xfId="1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165" fontId="5" fillId="0" borderId="0" xfId="0" applyNumberFormat="1" applyFont="1" applyAlignment="1">
      <alignment horizontal="center"/>
    </xf>
    <xf numFmtId="0" fontId="11" fillId="0" borderId="0" xfId="0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885A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9.xml"/><Relationship Id="rId18" Type="http://schemas.openxmlformats.org/officeDocument/2006/relationships/worksheet" Target="worksheets/sheet12.xml"/><Relationship Id="rId26" Type="http://schemas.openxmlformats.org/officeDocument/2006/relationships/chartsheet" Target="chartsheets/sheet10.xml"/><Relationship Id="rId39" Type="http://schemas.openxmlformats.org/officeDocument/2006/relationships/calcChain" Target="calcChain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7.xml"/><Relationship Id="rId34" Type="http://schemas.openxmlformats.org/officeDocument/2006/relationships/externalLink" Target="externalLinks/externalLink7.xml"/><Relationship Id="rId7" Type="http://schemas.openxmlformats.org/officeDocument/2006/relationships/chartsheet" Target="chartsheets/sheet4.xml"/><Relationship Id="rId12" Type="http://schemas.openxmlformats.org/officeDocument/2006/relationships/worksheet" Target="worksheets/sheet8.xml"/><Relationship Id="rId17" Type="http://schemas.openxmlformats.org/officeDocument/2006/relationships/worksheet" Target="worksheets/sheet11.xml"/><Relationship Id="rId25" Type="http://schemas.openxmlformats.org/officeDocument/2006/relationships/worksheet" Target="worksheets/sheet16.xml"/><Relationship Id="rId33" Type="http://schemas.openxmlformats.org/officeDocument/2006/relationships/externalLink" Target="externalLinks/externalLink6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worksheet" Target="worksheets/sheet14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7.xml"/><Relationship Id="rId24" Type="http://schemas.openxmlformats.org/officeDocument/2006/relationships/chartsheet" Target="chartsheets/sheet9.xml"/><Relationship Id="rId32" Type="http://schemas.openxmlformats.org/officeDocument/2006/relationships/externalLink" Target="externalLinks/externalLink5.xml"/><Relationship Id="rId37" Type="http://schemas.openxmlformats.org/officeDocument/2006/relationships/styles" Target="styles.xml"/><Relationship Id="rId5" Type="http://schemas.openxmlformats.org/officeDocument/2006/relationships/worksheet" Target="worksheets/sheet3.xml"/><Relationship Id="rId15" Type="http://schemas.openxmlformats.org/officeDocument/2006/relationships/chartsheet" Target="chartsheets/sheet5.xml"/><Relationship Id="rId23" Type="http://schemas.openxmlformats.org/officeDocument/2006/relationships/chartsheet" Target="chartsheets/sheet8.xml"/><Relationship Id="rId28" Type="http://schemas.openxmlformats.org/officeDocument/2006/relationships/externalLink" Target="externalLinks/externalLink1.xml"/><Relationship Id="rId36" Type="http://schemas.openxmlformats.org/officeDocument/2006/relationships/theme" Target="theme/theme1.xml"/><Relationship Id="rId10" Type="http://schemas.openxmlformats.org/officeDocument/2006/relationships/worksheet" Target="worksheets/sheet6.xml"/><Relationship Id="rId19" Type="http://schemas.openxmlformats.org/officeDocument/2006/relationships/worksheet" Target="worksheets/sheet13.xml"/><Relationship Id="rId31" Type="http://schemas.openxmlformats.org/officeDocument/2006/relationships/externalLink" Target="externalLinks/externalLink4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10.xml"/><Relationship Id="rId22" Type="http://schemas.openxmlformats.org/officeDocument/2006/relationships/worksheet" Target="worksheets/sheet15.xml"/><Relationship Id="rId27" Type="http://schemas.openxmlformats.org/officeDocument/2006/relationships/worksheet" Target="worksheets/sheet17.xml"/><Relationship Id="rId30" Type="http://schemas.openxmlformats.org/officeDocument/2006/relationships/externalLink" Target="externalLinks/externalLink3.xml"/><Relationship Id="rId35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2"/>
          <c:tx>
            <c:strRef>
              <c:f>StataOut_wealth!$AE$18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StataOut_wealth!$AD$19:$AD$46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StataOut_wealth!$AE$19:$AE$46</c:f>
              <c:numCache>
                <c:formatCode>General</c:formatCode>
                <c:ptCount val="28"/>
                <c:pt idx="0">
                  <c:v>0</c:v>
                </c:pt>
                <c:pt idx="1">
                  <c:v>0.29007536355194091</c:v>
                </c:pt>
                <c:pt idx="2">
                  <c:v>#N/A</c:v>
                </c:pt>
                <c:pt idx="3">
                  <c:v>#N/A</c:v>
                </c:pt>
                <c:pt idx="4">
                  <c:v>0.29859899034440307</c:v>
                </c:pt>
                <c:pt idx="5">
                  <c:v>#N/A</c:v>
                </c:pt>
                <c:pt idx="6">
                  <c:v>#N/A</c:v>
                </c:pt>
                <c:pt idx="7">
                  <c:v>0.3461469531731079</c:v>
                </c:pt>
                <c:pt idx="8">
                  <c:v>#N/A</c:v>
                </c:pt>
                <c:pt idx="9">
                  <c:v>#N/A</c:v>
                </c:pt>
                <c:pt idx="10">
                  <c:v>0.35801065348503419</c:v>
                </c:pt>
                <c:pt idx="11">
                  <c:v>#N/A</c:v>
                </c:pt>
                <c:pt idx="12">
                  <c:v>#N/A</c:v>
                </c:pt>
                <c:pt idx="13">
                  <c:v>0.35149716415520327</c:v>
                </c:pt>
                <c:pt idx="14">
                  <c:v>#N/A</c:v>
                </c:pt>
                <c:pt idx="15">
                  <c:v>#N/A</c:v>
                </c:pt>
                <c:pt idx="16">
                  <c:v>0.35870603912924498</c:v>
                </c:pt>
                <c:pt idx="17">
                  <c:v>#N/A</c:v>
                </c:pt>
                <c:pt idx="18">
                  <c:v>#N/A</c:v>
                </c:pt>
                <c:pt idx="19">
                  <c:v>0.37471288951353454</c:v>
                </c:pt>
                <c:pt idx="20">
                  <c:v>#N/A</c:v>
                </c:pt>
                <c:pt idx="21">
                  <c:v>#N/A</c:v>
                </c:pt>
                <c:pt idx="22">
                  <c:v>0.38230984196583861</c:v>
                </c:pt>
                <c:pt idx="23">
                  <c:v>#N/A</c:v>
                </c:pt>
                <c:pt idx="24">
                  <c:v>#N/A</c:v>
                </c:pt>
                <c:pt idx="25">
                  <c:v>0.39096621397797243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3"/>
          <c:tx>
            <c:strRef>
              <c:f>StataOut_wealth!$AF$18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StataOut_wealth!$AD$19:$AD$46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StataOut_wealth!$AF$19:$AF$46</c:f>
              <c:numCache>
                <c:formatCode>General</c:formatCode>
                <c:ptCount val="28"/>
                <c:pt idx="0">
                  <c:v>0</c:v>
                </c:pt>
                <c:pt idx="1">
                  <c:v>6.6232320000000011E-2</c:v>
                </c:pt>
                <c:pt idx="2">
                  <c:v>#N/A</c:v>
                </c:pt>
                <c:pt idx="3">
                  <c:v>#N/A</c:v>
                </c:pt>
                <c:pt idx="4">
                  <c:v>4.9759774400000012E-2</c:v>
                </c:pt>
                <c:pt idx="5">
                  <c:v>#N/A</c:v>
                </c:pt>
                <c:pt idx="6">
                  <c:v>#N/A</c:v>
                </c:pt>
                <c:pt idx="7">
                  <c:v>3.8589930400000028E-2</c:v>
                </c:pt>
                <c:pt idx="8">
                  <c:v>#N/A</c:v>
                </c:pt>
                <c:pt idx="9">
                  <c:v>#N/A</c:v>
                </c:pt>
                <c:pt idx="10">
                  <c:v>3.4735433599999976E-2</c:v>
                </c:pt>
                <c:pt idx="11">
                  <c:v>#N/A</c:v>
                </c:pt>
                <c:pt idx="12">
                  <c:v>#N/A</c:v>
                </c:pt>
                <c:pt idx="13">
                  <c:v>2.7919847199999959E-2</c:v>
                </c:pt>
                <c:pt idx="14">
                  <c:v>#N/A</c:v>
                </c:pt>
                <c:pt idx="15">
                  <c:v>#N/A</c:v>
                </c:pt>
                <c:pt idx="16">
                  <c:v>2.718100560000003E-2</c:v>
                </c:pt>
                <c:pt idx="17">
                  <c:v>#N/A</c:v>
                </c:pt>
                <c:pt idx="18">
                  <c:v>#N/A</c:v>
                </c:pt>
                <c:pt idx="19">
                  <c:v>2.9835512000000008E-2</c:v>
                </c:pt>
                <c:pt idx="20">
                  <c:v>#N/A</c:v>
                </c:pt>
                <c:pt idx="21">
                  <c:v>#N/A</c:v>
                </c:pt>
                <c:pt idx="22">
                  <c:v>3.2285237600000016E-2</c:v>
                </c:pt>
                <c:pt idx="23">
                  <c:v>#N/A</c:v>
                </c:pt>
                <c:pt idx="24">
                  <c:v>#N/A</c:v>
                </c:pt>
                <c:pt idx="25">
                  <c:v>3.800992719999996E-2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26104"/>
        <c:axId val="393725712"/>
      </c:areaChar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StataOut_wealth!$AB$20:$AB$44</c:f>
              <c:numCache>
                <c:formatCode>General</c:formatCode>
                <c:ptCount val="25"/>
                <c:pt idx="0">
                  <c:v>0.29007536355194091</c:v>
                </c:pt>
                <c:pt idx="1">
                  <c:v>#N/A</c:v>
                </c:pt>
                <c:pt idx="2">
                  <c:v>#N/A</c:v>
                </c:pt>
                <c:pt idx="3">
                  <c:v>0.29859899034440307</c:v>
                </c:pt>
                <c:pt idx="4">
                  <c:v>#N/A</c:v>
                </c:pt>
                <c:pt idx="5">
                  <c:v>#N/A</c:v>
                </c:pt>
                <c:pt idx="6">
                  <c:v>0.3461469531731079</c:v>
                </c:pt>
                <c:pt idx="7">
                  <c:v>#N/A</c:v>
                </c:pt>
                <c:pt idx="8">
                  <c:v>#N/A</c:v>
                </c:pt>
                <c:pt idx="9">
                  <c:v>0.35801065348503419</c:v>
                </c:pt>
                <c:pt idx="10">
                  <c:v>#N/A</c:v>
                </c:pt>
                <c:pt idx="11">
                  <c:v>#N/A</c:v>
                </c:pt>
                <c:pt idx="12">
                  <c:v>0.35149716415520327</c:v>
                </c:pt>
                <c:pt idx="13">
                  <c:v>#N/A</c:v>
                </c:pt>
                <c:pt idx="14">
                  <c:v>#N/A</c:v>
                </c:pt>
                <c:pt idx="15">
                  <c:v>0.35870603912924498</c:v>
                </c:pt>
                <c:pt idx="16">
                  <c:v>#N/A</c:v>
                </c:pt>
                <c:pt idx="17">
                  <c:v>#N/A</c:v>
                </c:pt>
                <c:pt idx="18">
                  <c:v>0.37471288951353454</c:v>
                </c:pt>
                <c:pt idx="19">
                  <c:v>#N/A</c:v>
                </c:pt>
                <c:pt idx="20">
                  <c:v>#N/A</c:v>
                </c:pt>
                <c:pt idx="21">
                  <c:v>0.38230984196583861</c:v>
                </c:pt>
                <c:pt idx="22">
                  <c:v>#N/A</c:v>
                </c:pt>
                <c:pt idx="23">
                  <c:v>#N/A</c:v>
                </c:pt>
                <c:pt idx="24">
                  <c:v>0.39096621397797243</c:v>
                </c:pt>
              </c:numCache>
            </c:numRef>
          </c:val>
          <c:smooth val="0"/>
        </c:ser>
        <c:ser>
          <c:idx val="2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StataOut_wealth!$AC$20:$AC$44</c:f>
              <c:numCache>
                <c:formatCode>General</c:formatCode>
                <c:ptCount val="25"/>
                <c:pt idx="0">
                  <c:v>0.35630768355194092</c:v>
                </c:pt>
                <c:pt idx="1">
                  <c:v>#N/A</c:v>
                </c:pt>
                <c:pt idx="2">
                  <c:v>#N/A</c:v>
                </c:pt>
                <c:pt idx="3">
                  <c:v>0.34835876474440308</c:v>
                </c:pt>
                <c:pt idx="4">
                  <c:v>#N/A</c:v>
                </c:pt>
                <c:pt idx="5">
                  <c:v>#N/A</c:v>
                </c:pt>
                <c:pt idx="6">
                  <c:v>0.38473688357310792</c:v>
                </c:pt>
                <c:pt idx="7">
                  <c:v>#N/A</c:v>
                </c:pt>
                <c:pt idx="8">
                  <c:v>#N/A</c:v>
                </c:pt>
                <c:pt idx="9">
                  <c:v>0.39274608708503417</c:v>
                </c:pt>
                <c:pt idx="10">
                  <c:v>#N/A</c:v>
                </c:pt>
                <c:pt idx="11">
                  <c:v>#N/A</c:v>
                </c:pt>
                <c:pt idx="12">
                  <c:v>0.37941701135520323</c:v>
                </c:pt>
                <c:pt idx="13">
                  <c:v>#N/A</c:v>
                </c:pt>
                <c:pt idx="14">
                  <c:v>#N/A</c:v>
                </c:pt>
                <c:pt idx="15">
                  <c:v>0.38588704472924501</c:v>
                </c:pt>
                <c:pt idx="16">
                  <c:v>#N/A</c:v>
                </c:pt>
                <c:pt idx="17">
                  <c:v>#N/A</c:v>
                </c:pt>
                <c:pt idx="18">
                  <c:v>0.40454840151353455</c:v>
                </c:pt>
                <c:pt idx="19">
                  <c:v>#N/A</c:v>
                </c:pt>
                <c:pt idx="20">
                  <c:v>#N/A</c:v>
                </c:pt>
                <c:pt idx="21">
                  <c:v>0.41459507956583863</c:v>
                </c:pt>
                <c:pt idx="22">
                  <c:v>#N/A</c:v>
                </c:pt>
                <c:pt idx="23">
                  <c:v>#N/A</c:v>
                </c:pt>
                <c:pt idx="24">
                  <c:v>0.42897614117797239</c:v>
                </c:pt>
              </c:numCache>
            </c:numRef>
          </c:val>
          <c:smooth val="0"/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StataOut_wealth!$G$20:$G$44</c:f>
              <c:numCache>
                <c:formatCode>General</c:formatCode>
                <c:ptCount val="25"/>
                <c:pt idx="0">
                  <c:v>0.32319152355194092</c:v>
                </c:pt>
                <c:pt idx="1">
                  <c:v>#N/A</c:v>
                </c:pt>
                <c:pt idx="2">
                  <c:v>#N/A</c:v>
                </c:pt>
                <c:pt idx="3">
                  <c:v>0.32347887754440308</c:v>
                </c:pt>
                <c:pt idx="4">
                  <c:v>#N/A</c:v>
                </c:pt>
                <c:pt idx="5">
                  <c:v>#N/A</c:v>
                </c:pt>
                <c:pt idx="6">
                  <c:v>0.36544191837310791</c:v>
                </c:pt>
                <c:pt idx="7">
                  <c:v>#N/A</c:v>
                </c:pt>
                <c:pt idx="8">
                  <c:v>#N/A</c:v>
                </c:pt>
                <c:pt idx="9">
                  <c:v>0.37537837028503418</c:v>
                </c:pt>
                <c:pt idx="10">
                  <c:v>#N/A</c:v>
                </c:pt>
                <c:pt idx="11">
                  <c:v>#N/A</c:v>
                </c:pt>
                <c:pt idx="12">
                  <c:v>0.36545708775520325</c:v>
                </c:pt>
                <c:pt idx="13">
                  <c:v>#N/A</c:v>
                </c:pt>
                <c:pt idx="14">
                  <c:v>#N/A</c:v>
                </c:pt>
                <c:pt idx="15">
                  <c:v>0.372296541929245</c:v>
                </c:pt>
                <c:pt idx="16">
                  <c:v>#N/A</c:v>
                </c:pt>
                <c:pt idx="17">
                  <c:v>#N/A</c:v>
                </c:pt>
                <c:pt idx="18">
                  <c:v>0.38963064551353455</c:v>
                </c:pt>
                <c:pt idx="19">
                  <c:v>#N/A</c:v>
                </c:pt>
                <c:pt idx="20">
                  <c:v>#N/A</c:v>
                </c:pt>
                <c:pt idx="21">
                  <c:v>0.39845246076583862</c:v>
                </c:pt>
                <c:pt idx="22">
                  <c:v>#N/A</c:v>
                </c:pt>
                <c:pt idx="23">
                  <c:v>#N/A</c:v>
                </c:pt>
                <c:pt idx="24">
                  <c:v>0.40997117757797241</c:v>
                </c:pt>
              </c:numCache>
            </c:numRef>
          </c:val>
          <c:smooth val="0"/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StataOut_wealth!$Y$20:$Y$44</c:f>
              <c:numCache>
                <c:formatCode>General</c:formatCode>
                <c:ptCount val="25"/>
                <c:pt idx="0">
                  <c:v>0.2720191478729248</c:v>
                </c:pt>
                <c:pt idx="1">
                  <c:v>#N/A</c:v>
                </c:pt>
                <c:pt idx="2">
                  <c:v>#N/A</c:v>
                </c:pt>
                <c:pt idx="3">
                  <c:v>0.27186468243598938</c:v>
                </c:pt>
                <c:pt idx="4">
                  <c:v>#N/A</c:v>
                </c:pt>
                <c:pt idx="5">
                  <c:v>#N/A</c:v>
                </c:pt>
                <c:pt idx="6">
                  <c:v>0.30954360961914063</c:v>
                </c:pt>
                <c:pt idx="7">
                  <c:v>#N/A</c:v>
                </c:pt>
                <c:pt idx="8">
                  <c:v>#N/A</c:v>
                </c:pt>
                <c:pt idx="9">
                  <c:v>0.31213322281837463</c:v>
                </c:pt>
                <c:pt idx="10">
                  <c:v>#N/A</c:v>
                </c:pt>
                <c:pt idx="11">
                  <c:v>#N/A</c:v>
                </c:pt>
                <c:pt idx="12">
                  <c:v>0.30647829174995422</c:v>
                </c:pt>
                <c:pt idx="13">
                  <c:v>#N/A</c:v>
                </c:pt>
                <c:pt idx="14">
                  <c:v>#N/A</c:v>
                </c:pt>
                <c:pt idx="15">
                  <c:v>0.31280279159545898</c:v>
                </c:pt>
                <c:pt idx="16">
                  <c:v>#N/A</c:v>
                </c:pt>
                <c:pt idx="17">
                  <c:v>#N/A</c:v>
                </c:pt>
                <c:pt idx="18">
                  <c:v>0.32063788175582886</c:v>
                </c:pt>
                <c:pt idx="19">
                  <c:v>#N/A</c:v>
                </c:pt>
                <c:pt idx="20">
                  <c:v>#N/A</c:v>
                </c:pt>
                <c:pt idx="21">
                  <c:v>0.31728252768516541</c:v>
                </c:pt>
                <c:pt idx="22">
                  <c:v>#N/A</c:v>
                </c:pt>
                <c:pt idx="23">
                  <c:v>#N/A</c:v>
                </c:pt>
                <c:pt idx="24">
                  <c:v>0.33491727709770203</c:v>
                </c:pt>
              </c:numCache>
            </c:numRef>
          </c:val>
          <c:smooth val="0"/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StataOut_wealth!$Z$20:$Z$44</c:f>
              <c:numCache>
                <c:formatCode>General</c:formatCode>
                <c:ptCount val="25"/>
                <c:pt idx="0">
                  <c:v>0.29829216003417969</c:v>
                </c:pt>
                <c:pt idx="1">
                  <c:v>#N/A</c:v>
                </c:pt>
                <c:pt idx="2">
                  <c:v>#N/A</c:v>
                </c:pt>
                <c:pt idx="3">
                  <c:v>0.29578065872192383</c:v>
                </c:pt>
                <c:pt idx="4">
                  <c:v>#N/A</c:v>
                </c:pt>
                <c:pt idx="5">
                  <c:v>#N/A</c:v>
                </c:pt>
                <c:pt idx="6">
                  <c:v>0.34077957272529602</c:v>
                </c:pt>
                <c:pt idx="7">
                  <c:v>#N/A</c:v>
                </c:pt>
                <c:pt idx="8">
                  <c:v>#N/A</c:v>
                </c:pt>
                <c:pt idx="9">
                  <c:v>0.34511321783065796</c:v>
                </c:pt>
                <c:pt idx="10">
                  <c:v>#N/A</c:v>
                </c:pt>
                <c:pt idx="11">
                  <c:v>#N/A</c:v>
                </c:pt>
                <c:pt idx="12">
                  <c:v>0.33252090215682983</c:v>
                </c:pt>
                <c:pt idx="13">
                  <c:v>#N/A</c:v>
                </c:pt>
                <c:pt idx="14">
                  <c:v>#N/A</c:v>
                </c:pt>
                <c:pt idx="15">
                  <c:v>0.33990013599395752</c:v>
                </c:pt>
                <c:pt idx="16">
                  <c:v>#N/A</c:v>
                </c:pt>
                <c:pt idx="17">
                  <c:v>#N/A</c:v>
                </c:pt>
                <c:pt idx="18">
                  <c:v>0.35345417261123657</c:v>
                </c:pt>
                <c:pt idx="19">
                  <c:v>#N/A</c:v>
                </c:pt>
                <c:pt idx="20">
                  <c:v>#N/A</c:v>
                </c:pt>
                <c:pt idx="21">
                  <c:v>0.3611890971660614</c:v>
                </c:pt>
                <c:pt idx="22">
                  <c:v>#N/A</c:v>
                </c:pt>
                <c:pt idx="23">
                  <c:v>#N/A</c:v>
                </c:pt>
                <c:pt idx="24">
                  <c:v>0.37049096822738647</c:v>
                </c:pt>
              </c:numCache>
            </c:numRef>
          </c:val>
          <c:smooth val="0"/>
        </c:ser>
        <c:ser>
          <c:idx val="7"/>
          <c:order val="7"/>
          <c:spPr>
            <a:ln w="158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[1]Administrative!$B$2:$B$24</c:f>
              <c:numCache>
                <c:formatCode>General</c:formatCode>
                <c:ptCount val="23"/>
                <c:pt idx="0">
                  <c:v>0.27934000000000003</c:v>
                </c:pt>
                <c:pt idx="1">
                  <c:v>0.27807000000000004</c:v>
                </c:pt>
                <c:pt idx="2">
                  <c:v>0.28127000000000002</c:v>
                </c:pt>
                <c:pt idx="3">
                  <c:v>0.27616000000000002</c:v>
                </c:pt>
                <c:pt idx="4">
                  <c:v>0.29193000000000002</c:v>
                </c:pt>
                <c:pt idx="5">
                  <c:v>0.29460000000000003</c:v>
                </c:pt>
                <c:pt idx="6">
                  <c:v>0.29167000000000004</c:v>
                </c:pt>
                <c:pt idx="7">
                  <c:v>0.29465000000000002</c:v>
                </c:pt>
                <c:pt idx="8">
                  <c:v>0.30274999141693115</c:v>
                </c:pt>
                <c:pt idx="9">
                  <c:v>0.31237000226974487</c:v>
                </c:pt>
                <c:pt idx="10">
                  <c:v>0.32289999723434448</c:v>
                </c:pt>
                <c:pt idx="11">
                  <c:v>0.3330099880695343</c:v>
                </c:pt>
                <c:pt idx="12">
                  <c:v>0.3414900004863739</c:v>
                </c:pt>
                <c:pt idx="13">
                  <c:v>0.33237001299858093</c:v>
                </c:pt>
                <c:pt idx="14">
                  <c:v>0.32023000717163086</c:v>
                </c:pt>
                <c:pt idx="15">
                  <c:v>0.32295998930931091</c:v>
                </c:pt>
                <c:pt idx="16">
                  <c:v>0.33535999059677124</c:v>
                </c:pt>
                <c:pt idx="17">
                  <c:v>0.33976998925209045</c:v>
                </c:pt>
                <c:pt idx="18">
                  <c:v>0.34898000955581665</c:v>
                </c:pt>
                <c:pt idx="19">
                  <c:v>0.35951000452041626</c:v>
                </c:pt>
                <c:pt idx="20">
                  <c:v>0.38133001327514648</c:v>
                </c:pt>
                <c:pt idx="21">
                  <c:v>0.37847000360488892</c:v>
                </c:pt>
                <c:pt idx="22">
                  <c:v>0.3952299952507019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718656"/>
        <c:axId val="393720224"/>
      </c:lineChart>
      <c:catAx>
        <c:axId val="39371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022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93720224"/>
        <c:scaling>
          <c:orientation val="minMax"/>
          <c:max val="0.4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18656"/>
        <c:crossesAt val="1"/>
        <c:crossBetween val="midCat"/>
      </c:valAx>
      <c:valAx>
        <c:axId val="39372571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3726104"/>
        <c:crosses val="max"/>
        <c:crossBetween val="between"/>
      </c:valAx>
      <c:dateAx>
        <c:axId val="393726104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5712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alpha val="93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2011 Total Income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13648293963254"/>
          <c:y val="0.13467592592592595"/>
          <c:w val="0.83064129483814531"/>
          <c:h val="0.66033136482939636"/>
        </c:manualLayout>
      </c:layout>
      <c:barChart>
        <c:barDir val="col"/>
        <c:grouping val="clustered"/>
        <c:varyColors val="0"/>
        <c:ser>
          <c:idx val="1"/>
          <c:order val="0"/>
          <c:tx>
            <c:v>SCF Respondents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Figure 4'!$A$6:$A$9</c:f>
              <c:strCache>
                <c:ptCount val="4"/>
                <c:pt idx="0">
                  <c:v>4th Highest</c:v>
                </c:pt>
                <c:pt idx="1">
                  <c:v>3rd Highest</c:v>
                </c:pt>
                <c:pt idx="2">
                  <c:v>2nd Highest</c:v>
                </c:pt>
                <c:pt idx="3">
                  <c:v>Highest</c:v>
                </c:pt>
              </c:strCache>
            </c:strRef>
          </c:cat>
          <c:val>
            <c:numRef>
              <c:f>'Data Figure 4'!$E$6:$E$9</c:f>
              <c:numCache>
                <c:formatCode>0</c:formatCode>
                <c:ptCount val="4"/>
                <c:pt idx="0">
                  <c:v>13.10089</c:v>
                </c:pt>
                <c:pt idx="1">
                  <c:v>14.13617</c:v>
                </c:pt>
                <c:pt idx="2">
                  <c:v>15.380330000000001</c:v>
                </c:pt>
                <c:pt idx="3">
                  <c:v>17.87135</c:v>
                </c:pt>
              </c:numCache>
            </c:numRef>
          </c:val>
        </c:ser>
        <c:ser>
          <c:idx val="0"/>
          <c:order val="1"/>
          <c:tx>
            <c:v>Sampled Non-Respondents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'Data Figure 4'!$A$6:$A$9</c:f>
              <c:strCache>
                <c:ptCount val="4"/>
                <c:pt idx="0">
                  <c:v>4th Highest</c:v>
                </c:pt>
                <c:pt idx="1">
                  <c:v>3rd Highest</c:v>
                </c:pt>
                <c:pt idx="2">
                  <c:v>2nd Highest</c:v>
                </c:pt>
                <c:pt idx="3">
                  <c:v>Highest</c:v>
                </c:pt>
              </c:strCache>
            </c:strRef>
          </c:cat>
          <c:val>
            <c:numRef>
              <c:f>'Data Figure 4'!$B$6:$B$9</c:f>
              <c:numCache>
                <c:formatCode>0</c:formatCode>
                <c:ptCount val="4"/>
                <c:pt idx="0">
                  <c:v>13.084110000000001</c:v>
                </c:pt>
                <c:pt idx="1">
                  <c:v>14.175739999999999</c:v>
                </c:pt>
                <c:pt idx="2">
                  <c:v>15.50272</c:v>
                </c:pt>
                <c:pt idx="3">
                  <c:v>17.911999999999999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719048"/>
        <c:axId val="393719832"/>
      </c:barChart>
      <c:catAx>
        <c:axId val="393719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Stratum</a:t>
                </a:r>
              </a:p>
            </c:rich>
          </c:tx>
          <c:layout>
            <c:manualLayout>
              <c:xMode val="edge"/>
              <c:yMode val="edge"/>
              <c:x val="0.46410279965004375"/>
              <c:y val="0.874628900554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19832"/>
        <c:crosses val="autoZero"/>
        <c:auto val="1"/>
        <c:lblAlgn val="ctr"/>
        <c:lblOffset val="100"/>
        <c:noMultiLvlLbl val="0"/>
      </c:catAx>
      <c:valAx>
        <c:axId val="393719832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Income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19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731649168853896"/>
          <c:y val="0.13946704578594343"/>
          <c:w val="0.34314457567804024"/>
          <c:h val="0.1151625838436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2011 Capital Income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13648293963254"/>
          <c:y val="0.13467592592592595"/>
          <c:w val="0.83064129483814531"/>
          <c:h val="0.66033136482939636"/>
        </c:manualLayout>
      </c:layout>
      <c:barChart>
        <c:barDir val="col"/>
        <c:grouping val="clustered"/>
        <c:varyColors val="0"/>
        <c:ser>
          <c:idx val="1"/>
          <c:order val="0"/>
          <c:tx>
            <c:v>SCF Respondents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Figure 4'!$A$6:$A$9</c:f>
              <c:strCache>
                <c:ptCount val="4"/>
                <c:pt idx="0">
                  <c:v>4th Highest</c:v>
                </c:pt>
                <c:pt idx="1">
                  <c:v>3rd Highest</c:v>
                </c:pt>
                <c:pt idx="2">
                  <c:v>2nd Highest</c:v>
                </c:pt>
                <c:pt idx="3">
                  <c:v>Highest</c:v>
                </c:pt>
              </c:strCache>
            </c:strRef>
          </c:cat>
          <c:val>
            <c:numRef>
              <c:f>'Data Figure 4'!$F$6:$F$9</c:f>
              <c:numCache>
                <c:formatCode>0</c:formatCode>
                <c:ptCount val="4"/>
                <c:pt idx="0">
                  <c:v>12.302390000000001</c:v>
                </c:pt>
                <c:pt idx="1">
                  <c:v>13.72898</c:v>
                </c:pt>
                <c:pt idx="2">
                  <c:v>15.19361</c:v>
                </c:pt>
                <c:pt idx="3">
                  <c:v>17.868970000000001</c:v>
                </c:pt>
              </c:numCache>
            </c:numRef>
          </c:val>
        </c:ser>
        <c:ser>
          <c:idx val="0"/>
          <c:order val="1"/>
          <c:tx>
            <c:v>Sampled Non-Respondents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'Data Figure 4'!$A$6:$A$9</c:f>
              <c:strCache>
                <c:ptCount val="4"/>
                <c:pt idx="0">
                  <c:v>4th Highest</c:v>
                </c:pt>
                <c:pt idx="1">
                  <c:v>3rd Highest</c:v>
                </c:pt>
                <c:pt idx="2">
                  <c:v>2nd Highest</c:v>
                </c:pt>
                <c:pt idx="3">
                  <c:v>Highest</c:v>
                </c:pt>
              </c:strCache>
            </c:strRef>
          </c:cat>
          <c:val>
            <c:numRef>
              <c:f>'Data Figure 4'!$C$6:$C$9</c:f>
              <c:numCache>
                <c:formatCode>0</c:formatCode>
                <c:ptCount val="4"/>
                <c:pt idx="0">
                  <c:v>12.2082</c:v>
                </c:pt>
                <c:pt idx="1">
                  <c:v>13.786390000000001</c:v>
                </c:pt>
                <c:pt idx="2">
                  <c:v>15.310449999999999</c:v>
                </c:pt>
                <c:pt idx="3">
                  <c:v>17.904039999999998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721008"/>
        <c:axId val="393721400"/>
      </c:barChart>
      <c:catAx>
        <c:axId val="393721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Stratum</a:t>
                </a:r>
              </a:p>
            </c:rich>
          </c:tx>
          <c:layout>
            <c:manualLayout>
              <c:xMode val="edge"/>
              <c:yMode val="edge"/>
              <c:x val="0.46410279965004375"/>
              <c:y val="0.874628900554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1400"/>
        <c:crosses val="autoZero"/>
        <c:auto val="1"/>
        <c:lblAlgn val="ctr"/>
        <c:lblOffset val="100"/>
        <c:noMultiLvlLbl val="0"/>
      </c:catAx>
      <c:valAx>
        <c:axId val="393721400"/>
        <c:scaling>
          <c:orientation val="minMax"/>
          <c:max val="2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Log Income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10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731649168853896"/>
          <c:y val="0.13946704578594343"/>
          <c:w val="0.34314457567804024"/>
          <c:h val="0.11516258384368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32423037421331"/>
          <c:y val="7.7791361043194798E-2"/>
          <c:w val="0.71802069891765197"/>
          <c:h val="0.6644113098332145"/>
        </c:manualLayout>
      </c:layout>
      <c:barChart>
        <c:barDir val="col"/>
        <c:grouping val="clustered"/>
        <c:varyColors val="0"/>
        <c:ser>
          <c:idx val="1"/>
          <c:order val="0"/>
          <c:tx>
            <c:v>SCF Respondents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Figure 5'!$A$3:$A$12</c:f>
              <c:strCache>
                <c:ptCount val="10"/>
                <c:pt idx="0">
                  <c:v>Below 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-5%</c:v>
                </c:pt>
                <c:pt idx="4">
                  <c:v>-5 to 0%</c:v>
                </c:pt>
                <c:pt idx="5">
                  <c:v>0 to 5%</c:v>
                </c:pt>
                <c:pt idx="6">
                  <c:v>5 to 10%</c:v>
                </c:pt>
                <c:pt idx="7">
                  <c:v>10 to 25%</c:v>
                </c:pt>
                <c:pt idx="8">
                  <c:v>25 to 50%</c:v>
                </c:pt>
                <c:pt idx="9">
                  <c:v>Above 50%</c:v>
                </c:pt>
              </c:strCache>
            </c:strRef>
          </c:cat>
          <c:val>
            <c:numRef>
              <c:f>'Data Figure 5'!$B$3:$B$12</c:f>
              <c:numCache>
                <c:formatCode>General</c:formatCode>
                <c:ptCount val="10"/>
                <c:pt idx="0">
                  <c:v>8</c:v>
                </c:pt>
                <c:pt idx="1">
                  <c:v>6.9</c:v>
                </c:pt>
                <c:pt idx="2">
                  <c:v>9.6</c:v>
                </c:pt>
                <c:pt idx="3">
                  <c:v>7</c:v>
                </c:pt>
                <c:pt idx="4">
                  <c:v>9.1999999999999993</c:v>
                </c:pt>
                <c:pt idx="5">
                  <c:v>21.8</c:v>
                </c:pt>
                <c:pt idx="6">
                  <c:v>6.1</c:v>
                </c:pt>
                <c:pt idx="7">
                  <c:v>10.3</c:v>
                </c:pt>
                <c:pt idx="8">
                  <c:v>7.5</c:v>
                </c:pt>
                <c:pt idx="9">
                  <c:v>13.6</c:v>
                </c:pt>
              </c:numCache>
            </c:numRef>
          </c:val>
        </c:ser>
        <c:ser>
          <c:idx val="0"/>
          <c:order val="1"/>
          <c:tx>
            <c:v>Sampled Non-Respondents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'Data Figure 5'!$A$3:$A$12</c:f>
              <c:strCache>
                <c:ptCount val="10"/>
                <c:pt idx="0">
                  <c:v>Below 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-5%</c:v>
                </c:pt>
                <c:pt idx="4">
                  <c:v>-5 to 0%</c:v>
                </c:pt>
                <c:pt idx="5">
                  <c:v>0 to 5%</c:v>
                </c:pt>
                <c:pt idx="6">
                  <c:v>5 to 10%</c:v>
                </c:pt>
                <c:pt idx="7">
                  <c:v>10 to 25%</c:v>
                </c:pt>
                <c:pt idx="8">
                  <c:v>25 to 50%</c:v>
                </c:pt>
                <c:pt idx="9">
                  <c:v>Above 50%</c:v>
                </c:pt>
              </c:strCache>
            </c:strRef>
          </c:cat>
          <c:val>
            <c:numRef>
              <c:f>'Data Figure 5'!$C$3:$C$12</c:f>
              <c:numCache>
                <c:formatCode>General</c:formatCode>
                <c:ptCount val="10"/>
                <c:pt idx="0">
                  <c:v>6.7</c:v>
                </c:pt>
                <c:pt idx="1">
                  <c:v>7.9</c:v>
                </c:pt>
                <c:pt idx="2">
                  <c:v>10.8</c:v>
                </c:pt>
                <c:pt idx="3">
                  <c:v>6.1</c:v>
                </c:pt>
                <c:pt idx="4">
                  <c:v>9.9</c:v>
                </c:pt>
                <c:pt idx="5">
                  <c:v>22.1</c:v>
                </c:pt>
                <c:pt idx="6">
                  <c:v>6</c:v>
                </c:pt>
                <c:pt idx="7">
                  <c:v>9.1999999999999993</c:v>
                </c:pt>
                <c:pt idx="8">
                  <c:v>8.1999999999999993</c:v>
                </c:pt>
                <c:pt idx="9">
                  <c:v>13.1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410008"/>
        <c:axId val="392410400"/>
      </c:barChart>
      <c:catAx>
        <c:axId val="39241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10400"/>
        <c:crosses val="autoZero"/>
        <c:auto val="1"/>
        <c:lblAlgn val="ctr"/>
        <c:lblOffset val="100"/>
        <c:noMultiLvlLbl val="0"/>
      </c:catAx>
      <c:valAx>
        <c:axId val="3924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1000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5817708196174477"/>
          <c:y val="8.3638475508409846E-2"/>
          <c:w val="0.34986635240829012"/>
          <c:h val="0.1298904568469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632423037421331"/>
          <c:y val="7.7791361043194798E-2"/>
          <c:w val="0.71802069891765197"/>
          <c:h val="0.664411309833214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'Data Figure 5'!$H$2</c:f>
              <c:strCache>
                <c:ptCount val="1"/>
                <c:pt idx="0">
                  <c:v>SCF Respondents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Figure 5'!$G$3:$G$12</c:f>
              <c:strCache>
                <c:ptCount val="10"/>
                <c:pt idx="0">
                  <c:v>Below 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-5%</c:v>
                </c:pt>
                <c:pt idx="4">
                  <c:v>-5 to 0%</c:v>
                </c:pt>
                <c:pt idx="5">
                  <c:v>0 to 5%</c:v>
                </c:pt>
                <c:pt idx="6">
                  <c:v>5 to 10%</c:v>
                </c:pt>
                <c:pt idx="7">
                  <c:v>10 to 25%</c:v>
                </c:pt>
                <c:pt idx="8">
                  <c:v>25 to 50%</c:v>
                </c:pt>
                <c:pt idx="9">
                  <c:v>Above 50%</c:v>
                </c:pt>
              </c:strCache>
            </c:strRef>
          </c:cat>
          <c:val>
            <c:numRef>
              <c:f>'Data Figure 5'!$H$3:$H$12</c:f>
              <c:numCache>
                <c:formatCode>General</c:formatCode>
                <c:ptCount val="10"/>
                <c:pt idx="0">
                  <c:v>9.9</c:v>
                </c:pt>
                <c:pt idx="1">
                  <c:v>8.4</c:v>
                </c:pt>
                <c:pt idx="2">
                  <c:v>8.9</c:v>
                </c:pt>
                <c:pt idx="3">
                  <c:v>4.5</c:v>
                </c:pt>
                <c:pt idx="4">
                  <c:v>9.4</c:v>
                </c:pt>
                <c:pt idx="5">
                  <c:v>21.5</c:v>
                </c:pt>
                <c:pt idx="6">
                  <c:v>6.2</c:v>
                </c:pt>
                <c:pt idx="7">
                  <c:v>10.199999999999999</c:v>
                </c:pt>
                <c:pt idx="8">
                  <c:v>5.9</c:v>
                </c:pt>
                <c:pt idx="9">
                  <c:v>15.2</c:v>
                </c:pt>
              </c:numCache>
            </c:numRef>
          </c:val>
        </c:ser>
        <c:ser>
          <c:idx val="0"/>
          <c:order val="1"/>
          <c:tx>
            <c:strRef>
              <c:f>'Data Figure 5'!$I$2</c:f>
              <c:strCache>
                <c:ptCount val="1"/>
                <c:pt idx="0">
                  <c:v>Sampled Non-Respondents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'Data Figure 5'!$G$3:$G$12</c:f>
              <c:strCache>
                <c:ptCount val="10"/>
                <c:pt idx="0">
                  <c:v>Below 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-5%</c:v>
                </c:pt>
                <c:pt idx="4">
                  <c:v>-5 to 0%</c:v>
                </c:pt>
                <c:pt idx="5">
                  <c:v>0 to 5%</c:v>
                </c:pt>
                <c:pt idx="6">
                  <c:v>5 to 10%</c:v>
                </c:pt>
                <c:pt idx="7">
                  <c:v>10 to 25%</c:v>
                </c:pt>
                <c:pt idx="8">
                  <c:v>25 to 50%</c:v>
                </c:pt>
                <c:pt idx="9">
                  <c:v>Above 50%</c:v>
                </c:pt>
              </c:strCache>
            </c:strRef>
          </c:cat>
          <c:val>
            <c:numRef>
              <c:f>'Data Figure 5'!$I$3:$I$12</c:f>
              <c:numCache>
                <c:formatCode>General</c:formatCode>
                <c:ptCount val="10"/>
                <c:pt idx="0">
                  <c:v>9.6999999999999993</c:v>
                </c:pt>
                <c:pt idx="1">
                  <c:v>6.4</c:v>
                </c:pt>
                <c:pt idx="2">
                  <c:v>8.8000000000000007</c:v>
                </c:pt>
                <c:pt idx="3">
                  <c:v>7.6</c:v>
                </c:pt>
                <c:pt idx="4">
                  <c:v>10.5</c:v>
                </c:pt>
                <c:pt idx="5">
                  <c:v>22.5</c:v>
                </c:pt>
                <c:pt idx="6">
                  <c:v>5.6</c:v>
                </c:pt>
                <c:pt idx="7">
                  <c:v>8.4</c:v>
                </c:pt>
                <c:pt idx="8">
                  <c:v>7.1</c:v>
                </c:pt>
                <c:pt idx="9">
                  <c:v>13.4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407656"/>
        <c:axId val="392409616"/>
      </c:barChart>
      <c:catAx>
        <c:axId val="392407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09616"/>
        <c:crosses val="autoZero"/>
        <c:auto val="1"/>
        <c:lblAlgn val="ctr"/>
        <c:lblOffset val="100"/>
        <c:noMultiLvlLbl val="0"/>
      </c:catAx>
      <c:valAx>
        <c:axId val="39240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076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25817708196174477"/>
          <c:y val="8.3638475508409846E-2"/>
          <c:w val="0.34986635240829012"/>
          <c:h val="0.12989045684692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4492563429571"/>
          <c:y val="5.5555555555555552E-2"/>
          <c:w val="0.84609951881014878"/>
          <c:h val="0.73121099445902582"/>
        </c:manualLayout>
      </c:layout>
      <c:barChart>
        <c:barDir val="col"/>
        <c:grouping val="clustered"/>
        <c:varyColors val="0"/>
        <c:ser>
          <c:idx val="4"/>
          <c:order val="0"/>
          <c:tx>
            <c:v>SCF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'Data Figure 6'!$A$2:$A$9</c:f>
              <c:strCache>
                <c:ptCount val="8"/>
                <c:pt idx="0">
                  <c:v>&lt;-50%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0%</c:v>
                </c:pt>
                <c:pt idx="4">
                  <c:v>0 to 10%</c:v>
                </c:pt>
                <c:pt idx="5">
                  <c:v>10% to 25%</c:v>
                </c:pt>
                <c:pt idx="6">
                  <c:v>25% to 50%</c:v>
                </c:pt>
                <c:pt idx="7">
                  <c:v>over 50%</c:v>
                </c:pt>
              </c:strCache>
            </c:strRef>
          </c:cat>
          <c:val>
            <c:numRef>
              <c:f>'Data Figure 6'!$B$2:$B$9</c:f>
              <c:numCache>
                <c:formatCode>0.0%</c:formatCode>
                <c:ptCount val="8"/>
                <c:pt idx="0">
                  <c:v>0.32200000000000001</c:v>
                </c:pt>
                <c:pt idx="1">
                  <c:v>0.218</c:v>
                </c:pt>
                <c:pt idx="2">
                  <c:v>0.129</c:v>
                </c:pt>
                <c:pt idx="3">
                  <c:v>7.0000000000000007E-2</c:v>
                </c:pt>
                <c:pt idx="4">
                  <c:v>7.9000000000000001E-2</c:v>
                </c:pt>
                <c:pt idx="5">
                  <c:v>5.5999999999999994E-2</c:v>
                </c:pt>
                <c:pt idx="6">
                  <c:v>5.4000000000000006E-2</c:v>
                </c:pt>
                <c:pt idx="7">
                  <c:v>7.2000000000000008E-2</c:v>
                </c:pt>
              </c:numCache>
            </c:numRef>
          </c:val>
        </c:ser>
        <c:ser>
          <c:idx val="0"/>
          <c:order val="1"/>
          <c:tx>
            <c:v>Statistics of Income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'Data Figure 6'!$A$2:$A$9</c:f>
              <c:strCache>
                <c:ptCount val="8"/>
                <c:pt idx="0">
                  <c:v>&lt;-50%</c:v>
                </c:pt>
                <c:pt idx="1">
                  <c:v>-50 to -25%</c:v>
                </c:pt>
                <c:pt idx="2">
                  <c:v>-25 to -10%</c:v>
                </c:pt>
                <c:pt idx="3">
                  <c:v>-10 to 0%</c:v>
                </c:pt>
                <c:pt idx="4">
                  <c:v>0 to 10%</c:v>
                </c:pt>
                <c:pt idx="5">
                  <c:v>10% to 25%</c:v>
                </c:pt>
                <c:pt idx="6">
                  <c:v>25% to 50%</c:v>
                </c:pt>
                <c:pt idx="7">
                  <c:v>over 50%</c:v>
                </c:pt>
              </c:strCache>
            </c:strRef>
          </c:cat>
          <c:val>
            <c:numRef>
              <c:f>'Data Figure 6'!$C$2:$C$9</c:f>
              <c:numCache>
                <c:formatCode>0.0%</c:formatCode>
                <c:ptCount val="8"/>
                <c:pt idx="0">
                  <c:v>0.22230307744745631</c:v>
                </c:pt>
                <c:pt idx="1">
                  <c:v>0.14142624435146092</c:v>
                </c:pt>
                <c:pt idx="2">
                  <c:v>0.13109629230000355</c:v>
                </c:pt>
                <c:pt idx="3">
                  <c:v>0.111954514753639</c:v>
                </c:pt>
                <c:pt idx="4">
                  <c:v>0.10628558762580481</c:v>
                </c:pt>
                <c:pt idx="5">
                  <c:v>9.9780227133480129E-2</c:v>
                </c:pt>
                <c:pt idx="6">
                  <c:v>7.9739283720288323E-2</c:v>
                </c:pt>
                <c:pt idx="7">
                  <c:v>0.10741477266786695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2408048"/>
        <c:axId val="392406872"/>
      </c:barChart>
      <c:catAx>
        <c:axId val="3924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06872"/>
        <c:crosses val="autoZero"/>
        <c:auto val="1"/>
        <c:lblAlgn val="ctr"/>
        <c:lblOffset val="100"/>
        <c:noMultiLvlLbl val="0"/>
      </c:catAx>
      <c:valAx>
        <c:axId val="392406872"/>
        <c:scaling>
          <c:orientation val="minMax"/>
          <c:max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 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0804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69874103237095364"/>
          <c:y val="7.9281860600758244E-2"/>
          <c:w val="0.19316986295467087"/>
          <c:h val="0.152199620880723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A. Top 1%</a:t>
            </a:r>
            <a:r>
              <a:rPr lang="en-US" sz="1000" b="1" baseline="0"/>
              <a:t> Wealth Share</a:t>
            </a:r>
            <a:endParaRPr lang="en-US" sz="1000" b="1"/>
          </a:p>
        </c:rich>
      </c:tx>
      <c:layout>
        <c:manualLayout>
          <c:xMode val="edge"/>
          <c:yMode val="edge"/>
          <c:x val="5.1331998577233806E-2"/>
          <c:y val="2.02137983207267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6"/>
          <c:tx>
            <c:strRef>
              <c:f>[1]StataOut_wealth!$AE$18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[1]StataOut_wealth!$AD$19:$AD$46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[1]StataOut_wealth!$AE$19:$AE$46</c:f>
              <c:numCache>
                <c:formatCode>General</c:formatCode>
                <c:ptCount val="28"/>
                <c:pt idx="0">
                  <c:v>0</c:v>
                </c:pt>
                <c:pt idx="1">
                  <c:v>0.29007536355194091</c:v>
                </c:pt>
                <c:pt idx="2">
                  <c:v>#N/A</c:v>
                </c:pt>
                <c:pt idx="3">
                  <c:v>#N/A</c:v>
                </c:pt>
                <c:pt idx="4">
                  <c:v>0.29859899034440307</c:v>
                </c:pt>
                <c:pt idx="5">
                  <c:v>#N/A</c:v>
                </c:pt>
                <c:pt idx="6">
                  <c:v>#N/A</c:v>
                </c:pt>
                <c:pt idx="7">
                  <c:v>0.3461469531731079</c:v>
                </c:pt>
                <c:pt idx="8">
                  <c:v>#N/A</c:v>
                </c:pt>
                <c:pt idx="9">
                  <c:v>#N/A</c:v>
                </c:pt>
                <c:pt idx="10">
                  <c:v>0.35801065348503419</c:v>
                </c:pt>
                <c:pt idx="11">
                  <c:v>#N/A</c:v>
                </c:pt>
                <c:pt idx="12">
                  <c:v>#N/A</c:v>
                </c:pt>
                <c:pt idx="13">
                  <c:v>0.35149716415520327</c:v>
                </c:pt>
                <c:pt idx="14">
                  <c:v>#N/A</c:v>
                </c:pt>
                <c:pt idx="15">
                  <c:v>#N/A</c:v>
                </c:pt>
                <c:pt idx="16">
                  <c:v>0.35870603912924498</c:v>
                </c:pt>
                <c:pt idx="17">
                  <c:v>#N/A</c:v>
                </c:pt>
                <c:pt idx="18">
                  <c:v>#N/A</c:v>
                </c:pt>
                <c:pt idx="19">
                  <c:v>0.37471288951353454</c:v>
                </c:pt>
                <c:pt idx="20">
                  <c:v>#N/A</c:v>
                </c:pt>
                <c:pt idx="21">
                  <c:v>#N/A</c:v>
                </c:pt>
                <c:pt idx="22">
                  <c:v>0.38230984196583861</c:v>
                </c:pt>
                <c:pt idx="23">
                  <c:v>#N/A</c:v>
                </c:pt>
                <c:pt idx="24">
                  <c:v>#N/A</c:v>
                </c:pt>
                <c:pt idx="25">
                  <c:v>0.39096621397797243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7"/>
          <c:tx>
            <c:strRef>
              <c:f>[1]StataOut_wealth!$AF$18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7030A0">
                <a:alpha val="20000"/>
              </a:srgbClr>
            </a:solidFill>
            <a:ln>
              <a:noFill/>
            </a:ln>
            <a:effectLst/>
          </c:spPr>
          <c:cat>
            <c:numRef>
              <c:f>[1]StataOut_wealth!$AD$19:$AD$46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[1]StataOut_wealth!$AF$19:$AF$46</c:f>
              <c:numCache>
                <c:formatCode>General</c:formatCode>
                <c:ptCount val="28"/>
                <c:pt idx="0">
                  <c:v>0</c:v>
                </c:pt>
                <c:pt idx="1">
                  <c:v>6.6232320000000011E-2</c:v>
                </c:pt>
                <c:pt idx="2">
                  <c:v>#N/A</c:v>
                </c:pt>
                <c:pt idx="3">
                  <c:v>#N/A</c:v>
                </c:pt>
                <c:pt idx="4">
                  <c:v>4.9759774400000012E-2</c:v>
                </c:pt>
                <c:pt idx="5">
                  <c:v>#N/A</c:v>
                </c:pt>
                <c:pt idx="6">
                  <c:v>#N/A</c:v>
                </c:pt>
                <c:pt idx="7">
                  <c:v>3.8589930400000028E-2</c:v>
                </c:pt>
                <c:pt idx="8">
                  <c:v>#N/A</c:v>
                </c:pt>
                <c:pt idx="9">
                  <c:v>#N/A</c:v>
                </c:pt>
                <c:pt idx="10">
                  <c:v>3.4735433599999976E-2</c:v>
                </c:pt>
                <c:pt idx="11">
                  <c:v>#N/A</c:v>
                </c:pt>
                <c:pt idx="12">
                  <c:v>#N/A</c:v>
                </c:pt>
                <c:pt idx="13">
                  <c:v>2.7919847199999959E-2</c:v>
                </c:pt>
                <c:pt idx="14">
                  <c:v>#N/A</c:v>
                </c:pt>
                <c:pt idx="15">
                  <c:v>#N/A</c:v>
                </c:pt>
                <c:pt idx="16">
                  <c:v>2.718100560000003E-2</c:v>
                </c:pt>
                <c:pt idx="17">
                  <c:v>#N/A</c:v>
                </c:pt>
                <c:pt idx="18">
                  <c:v>#N/A</c:v>
                </c:pt>
                <c:pt idx="19">
                  <c:v>2.9835512000000008E-2</c:v>
                </c:pt>
                <c:pt idx="20">
                  <c:v>#N/A</c:v>
                </c:pt>
                <c:pt idx="21">
                  <c:v>#N/A</c:v>
                </c:pt>
                <c:pt idx="22">
                  <c:v>3.2285237600000016E-2</c:v>
                </c:pt>
                <c:pt idx="23">
                  <c:v>#N/A</c:v>
                </c:pt>
                <c:pt idx="24">
                  <c:v>#N/A</c:v>
                </c:pt>
                <c:pt idx="25">
                  <c:v>3.800992719999996E-2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267088"/>
        <c:axId val="390263952"/>
      </c:areaChart>
      <c:lineChart>
        <c:grouping val="standard"/>
        <c:varyColors val="0"/>
        <c:ser>
          <c:idx val="5"/>
          <c:order val="0"/>
          <c:tx>
            <c:v>Preferred Wealth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[1]StataOut_wealth!$Y$20:$Y$44</c:f>
              <c:numCache>
                <c:formatCode>General</c:formatCode>
                <c:ptCount val="25"/>
                <c:pt idx="0">
                  <c:v>0.2720191478729248</c:v>
                </c:pt>
                <c:pt idx="1">
                  <c:v>#N/A</c:v>
                </c:pt>
                <c:pt idx="2">
                  <c:v>#N/A</c:v>
                </c:pt>
                <c:pt idx="3">
                  <c:v>0.27186468243598938</c:v>
                </c:pt>
                <c:pt idx="4">
                  <c:v>#N/A</c:v>
                </c:pt>
                <c:pt idx="5">
                  <c:v>#N/A</c:v>
                </c:pt>
                <c:pt idx="6">
                  <c:v>0.30954360961914063</c:v>
                </c:pt>
                <c:pt idx="7">
                  <c:v>#N/A</c:v>
                </c:pt>
                <c:pt idx="8">
                  <c:v>#N/A</c:v>
                </c:pt>
                <c:pt idx="9">
                  <c:v>0.31213322281837463</c:v>
                </c:pt>
                <c:pt idx="10">
                  <c:v>#N/A</c:v>
                </c:pt>
                <c:pt idx="11">
                  <c:v>#N/A</c:v>
                </c:pt>
                <c:pt idx="12">
                  <c:v>0.30647829174995422</c:v>
                </c:pt>
                <c:pt idx="13">
                  <c:v>#N/A</c:v>
                </c:pt>
                <c:pt idx="14">
                  <c:v>#N/A</c:v>
                </c:pt>
                <c:pt idx="15">
                  <c:v>0.31280279159545898</c:v>
                </c:pt>
                <c:pt idx="16">
                  <c:v>#N/A</c:v>
                </c:pt>
                <c:pt idx="17">
                  <c:v>#N/A</c:v>
                </c:pt>
                <c:pt idx="18">
                  <c:v>0.32063788175582886</c:v>
                </c:pt>
                <c:pt idx="19">
                  <c:v>#N/A</c:v>
                </c:pt>
                <c:pt idx="20">
                  <c:v>#N/A</c:v>
                </c:pt>
                <c:pt idx="21">
                  <c:v>0.31728252768516541</c:v>
                </c:pt>
                <c:pt idx="22">
                  <c:v>#N/A</c:v>
                </c:pt>
                <c:pt idx="23">
                  <c:v>#N/A</c:v>
                </c:pt>
                <c:pt idx="24">
                  <c:v>0.33491727709770203</c:v>
                </c:pt>
              </c:numCache>
            </c:numRef>
          </c:val>
          <c:smooth val="0"/>
        </c:ser>
        <c:ser>
          <c:idx val="6"/>
          <c:order val="1"/>
          <c:tx>
            <c:v>Preferred Wealth, FA Concepts &amp; Values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>
                    <a:alpha val="91000"/>
                  </a:schemeClr>
                </a:solidFill>
              </a:ln>
              <a:effectLst/>
            </c:spPr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[1]StataOut_wealth!$Z$20:$Z$44</c:f>
              <c:numCache>
                <c:formatCode>General</c:formatCode>
                <c:ptCount val="25"/>
                <c:pt idx="0">
                  <c:v>0.29829216003417969</c:v>
                </c:pt>
                <c:pt idx="1">
                  <c:v>#N/A</c:v>
                </c:pt>
                <c:pt idx="2">
                  <c:v>#N/A</c:v>
                </c:pt>
                <c:pt idx="3">
                  <c:v>0.29578065872192383</c:v>
                </c:pt>
                <c:pt idx="4">
                  <c:v>#N/A</c:v>
                </c:pt>
                <c:pt idx="5">
                  <c:v>#N/A</c:v>
                </c:pt>
                <c:pt idx="6">
                  <c:v>0.34077957272529602</c:v>
                </c:pt>
                <c:pt idx="7">
                  <c:v>#N/A</c:v>
                </c:pt>
                <c:pt idx="8">
                  <c:v>#N/A</c:v>
                </c:pt>
                <c:pt idx="9">
                  <c:v>0.34511321783065796</c:v>
                </c:pt>
                <c:pt idx="10">
                  <c:v>#N/A</c:v>
                </c:pt>
                <c:pt idx="11">
                  <c:v>#N/A</c:v>
                </c:pt>
                <c:pt idx="12">
                  <c:v>0.33252090215682983</c:v>
                </c:pt>
                <c:pt idx="13">
                  <c:v>#N/A</c:v>
                </c:pt>
                <c:pt idx="14">
                  <c:v>#N/A</c:v>
                </c:pt>
                <c:pt idx="15">
                  <c:v>0.33990013599395752</c:v>
                </c:pt>
                <c:pt idx="16">
                  <c:v>#N/A</c:v>
                </c:pt>
                <c:pt idx="17">
                  <c:v>#N/A</c:v>
                </c:pt>
                <c:pt idx="18">
                  <c:v>0.35345417261123657</c:v>
                </c:pt>
                <c:pt idx="19">
                  <c:v>#N/A</c:v>
                </c:pt>
                <c:pt idx="20">
                  <c:v>#N/A</c:v>
                </c:pt>
                <c:pt idx="21">
                  <c:v>0.3611890971660614</c:v>
                </c:pt>
                <c:pt idx="22">
                  <c:v>#N/A</c:v>
                </c:pt>
                <c:pt idx="23">
                  <c:v>#N/A</c:v>
                </c:pt>
                <c:pt idx="24">
                  <c:v>0.37049096822738647</c:v>
                </c:pt>
              </c:numCache>
            </c:numRef>
          </c:val>
          <c:smooth val="0"/>
        </c:ser>
        <c:ser>
          <c:idx val="4"/>
          <c:order val="2"/>
          <c:tx>
            <c:v>Preferred Wealth, FA Concepts &amp; Values, Tax Units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[1]StataOut_wealth!$G$20:$G$44</c:f>
              <c:numCache>
                <c:formatCode>General</c:formatCode>
                <c:ptCount val="25"/>
                <c:pt idx="0">
                  <c:v>0.32319152355194092</c:v>
                </c:pt>
                <c:pt idx="1">
                  <c:v>#N/A</c:v>
                </c:pt>
                <c:pt idx="2">
                  <c:v>#N/A</c:v>
                </c:pt>
                <c:pt idx="3">
                  <c:v>0.32347887754440308</c:v>
                </c:pt>
                <c:pt idx="4">
                  <c:v>#N/A</c:v>
                </c:pt>
                <c:pt idx="5">
                  <c:v>#N/A</c:v>
                </c:pt>
                <c:pt idx="6">
                  <c:v>0.36544191837310791</c:v>
                </c:pt>
                <c:pt idx="7">
                  <c:v>#N/A</c:v>
                </c:pt>
                <c:pt idx="8">
                  <c:v>#N/A</c:v>
                </c:pt>
                <c:pt idx="9">
                  <c:v>0.37537837028503418</c:v>
                </c:pt>
                <c:pt idx="10">
                  <c:v>#N/A</c:v>
                </c:pt>
                <c:pt idx="11">
                  <c:v>#N/A</c:v>
                </c:pt>
                <c:pt idx="12">
                  <c:v>0.36545708775520325</c:v>
                </c:pt>
                <c:pt idx="13">
                  <c:v>#N/A</c:v>
                </c:pt>
                <c:pt idx="14">
                  <c:v>#N/A</c:v>
                </c:pt>
                <c:pt idx="15">
                  <c:v>0.372296541929245</c:v>
                </c:pt>
                <c:pt idx="16">
                  <c:v>#N/A</c:v>
                </c:pt>
                <c:pt idx="17">
                  <c:v>#N/A</c:v>
                </c:pt>
                <c:pt idx="18">
                  <c:v>0.38963064551353455</c:v>
                </c:pt>
                <c:pt idx="19">
                  <c:v>#N/A</c:v>
                </c:pt>
                <c:pt idx="20">
                  <c:v>#N/A</c:v>
                </c:pt>
                <c:pt idx="21">
                  <c:v>0.39845246076583862</c:v>
                </c:pt>
                <c:pt idx="22">
                  <c:v>#N/A</c:v>
                </c:pt>
                <c:pt idx="23">
                  <c:v>#N/A</c:v>
                </c:pt>
                <c:pt idx="24">
                  <c:v>0.40997117757797241</c:v>
                </c:pt>
              </c:numCache>
            </c:numRef>
          </c:val>
          <c:smooth val="0"/>
        </c:ser>
        <c:ser>
          <c:idx val="7"/>
          <c:order val="3"/>
          <c:tx>
            <c:v>Capitalized Tax Income</c:v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[1]Administrative!$B$3:$B$26</c:f>
              <c:numCache>
                <c:formatCode>General</c:formatCode>
                <c:ptCount val="24"/>
                <c:pt idx="0">
                  <c:v>0.27807000000000004</c:v>
                </c:pt>
                <c:pt idx="1">
                  <c:v>0.28127000000000002</c:v>
                </c:pt>
                <c:pt idx="2">
                  <c:v>0.27616000000000002</c:v>
                </c:pt>
                <c:pt idx="3">
                  <c:v>0.29193000000000002</c:v>
                </c:pt>
                <c:pt idx="4">
                  <c:v>0.29460000000000003</c:v>
                </c:pt>
                <c:pt idx="5">
                  <c:v>0.29167000000000004</c:v>
                </c:pt>
                <c:pt idx="6">
                  <c:v>0.29465000000000002</c:v>
                </c:pt>
                <c:pt idx="7">
                  <c:v>0.30274999141693115</c:v>
                </c:pt>
                <c:pt idx="8">
                  <c:v>0.31237000226974487</c:v>
                </c:pt>
                <c:pt idx="9">
                  <c:v>0.32289999723434448</c:v>
                </c:pt>
                <c:pt idx="10">
                  <c:v>0.3330099880695343</c:v>
                </c:pt>
                <c:pt idx="11">
                  <c:v>0.3414900004863739</c:v>
                </c:pt>
                <c:pt idx="12">
                  <c:v>0.33237001299858093</c:v>
                </c:pt>
                <c:pt idx="13">
                  <c:v>0.32023000717163086</c:v>
                </c:pt>
                <c:pt idx="14">
                  <c:v>0.32295998930931091</c:v>
                </c:pt>
                <c:pt idx="15">
                  <c:v>0.33535999059677124</c:v>
                </c:pt>
                <c:pt idx="16">
                  <c:v>0.33976998925209045</c:v>
                </c:pt>
                <c:pt idx="17">
                  <c:v>0.34898000955581665</c:v>
                </c:pt>
                <c:pt idx="18">
                  <c:v>0.35951000452041626</c:v>
                </c:pt>
                <c:pt idx="19">
                  <c:v>0.38133001327514648</c:v>
                </c:pt>
                <c:pt idx="20">
                  <c:v>0.37847000360488892</c:v>
                </c:pt>
                <c:pt idx="21">
                  <c:v>0.3952299952507019</c:v>
                </c:pt>
                <c:pt idx="22">
                  <c:v>0.39800998568534851</c:v>
                </c:pt>
                <c:pt idx="23">
                  <c:v>0.4182400107383728</c:v>
                </c:pt>
              </c:numCache>
            </c:numRef>
          </c:val>
          <c:smooth val="0"/>
        </c:ser>
        <c:ser>
          <c:idx val="1"/>
          <c:order val="4"/>
          <c:spPr>
            <a:ln w="28575" cap="rnd">
              <a:noFill/>
              <a:prstDash val="sysDot"/>
              <a:round/>
            </a:ln>
            <a:effectLst/>
          </c:spPr>
          <c:marker>
            <c:symbol val="none"/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[1]StataOut_wealth!$AB$20:$AB$44</c:f>
              <c:numCache>
                <c:formatCode>General</c:formatCode>
                <c:ptCount val="25"/>
                <c:pt idx="0">
                  <c:v>0.29007536355194091</c:v>
                </c:pt>
                <c:pt idx="1">
                  <c:v>#N/A</c:v>
                </c:pt>
                <c:pt idx="2">
                  <c:v>#N/A</c:v>
                </c:pt>
                <c:pt idx="3">
                  <c:v>0.29859899034440307</c:v>
                </c:pt>
                <c:pt idx="4">
                  <c:v>#N/A</c:v>
                </c:pt>
                <c:pt idx="5">
                  <c:v>#N/A</c:v>
                </c:pt>
                <c:pt idx="6">
                  <c:v>0.3461469531731079</c:v>
                </c:pt>
                <c:pt idx="7">
                  <c:v>#N/A</c:v>
                </c:pt>
                <c:pt idx="8">
                  <c:v>#N/A</c:v>
                </c:pt>
                <c:pt idx="9">
                  <c:v>0.35801065348503419</c:v>
                </c:pt>
                <c:pt idx="10">
                  <c:v>#N/A</c:v>
                </c:pt>
                <c:pt idx="11">
                  <c:v>#N/A</c:v>
                </c:pt>
                <c:pt idx="12">
                  <c:v>0.35149716415520327</c:v>
                </c:pt>
                <c:pt idx="13">
                  <c:v>#N/A</c:v>
                </c:pt>
                <c:pt idx="14">
                  <c:v>#N/A</c:v>
                </c:pt>
                <c:pt idx="15">
                  <c:v>0.35870603912924498</c:v>
                </c:pt>
                <c:pt idx="16">
                  <c:v>#N/A</c:v>
                </c:pt>
                <c:pt idx="17">
                  <c:v>#N/A</c:v>
                </c:pt>
                <c:pt idx="18">
                  <c:v>0.37471288951353454</c:v>
                </c:pt>
                <c:pt idx="19">
                  <c:v>#N/A</c:v>
                </c:pt>
                <c:pt idx="20">
                  <c:v>#N/A</c:v>
                </c:pt>
                <c:pt idx="21">
                  <c:v>0.38230984196583861</c:v>
                </c:pt>
                <c:pt idx="22">
                  <c:v>#N/A</c:v>
                </c:pt>
                <c:pt idx="23">
                  <c:v>#N/A</c:v>
                </c:pt>
                <c:pt idx="24">
                  <c:v>0.39096621397797243</c:v>
                </c:pt>
              </c:numCache>
            </c:numRef>
          </c:val>
          <c:smooth val="0"/>
        </c:ser>
        <c:ser>
          <c:idx val="2"/>
          <c:order val="5"/>
          <c:spPr>
            <a:ln w="28575" cap="rnd">
              <a:noFill/>
              <a:prstDash val="sysDot"/>
              <a:round/>
            </a:ln>
            <a:effectLst/>
          </c:spPr>
          <c:marker>
            <c:symbol val="none"/>
          </c:marker>
          <c:cat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[1]StataOut_wealth!$AC$20:$AC$44</c:f>
              <c:numCache>
                <c:formatCode>General</c:formatCode>
                <c:ptCount val="25"/>
                <c:pt idx="0">
                  <c:v>0.35630768355194092</c:v>
                </c:pt>
                <c:pt idx="1">
                  <c:v>#N/A</c:v>
                </c:pt>
                <c:pt idx="2">
                  <c:v>#N/A</c:v>
                </c:pt>
                <c:pt idx="3">
                  <c:v>0.34835876474440308</c:v>
                </c:pt>
                <c:pt idx="4">
                  <c:v>#N/A</c:v>
                </c:pt>
                <c:pt idx="5">
                  <c:v>#N/A</c:v>
                </c:pt>
                <c:pt idx="6">
                  <c:v>0.38473688357310792</c:v>
                </c:pt>
                <c:pt idx="7">
                  <c:v>#N/A</c:v>
                </c:pt>
                <c:pt idx="8">
                  <c:v>#N/A</c:v>
                </c:pt>
                <c:pt idx="9">
                  <c:v>0.39274608708503417</c:v>
                </c:pt>
                <c:pt idx="10">
                  <c:v>#N/A</c:v>
                </c:pt>
                <c:pt idx="11">
                  <c:v>#N/A</c:v>
                </c:pt>
                <c:pt idx="12">
                  <c:v>0.37941701135520323</c:v>
                </c:pt>
                <c:pt idx="13">
                  <c:v>#N/A</c:v>
                </c:pt>
                <c:pt idx="14">
                  <c:v>#N/A</c:v>
                </c:pt>
                <c:pt idx="15">
                  <c:v>0.38588704472924501</c:v>
                </c:pt>
                <c:pt idx="16">
                  <c:v>#N/A</c:v>
                </c:pt>
                <c:pt idx="17">
                  <c:v>#N/A</c:v>
                </c:pt>
                <c:pt idx="18">
                  <c:v>0.40454840151353455</c:v>
                </c:pt>
                <c:pt idx="19">
                  <c:v>#N/A</c:v>
                </c:pt>
                <c:pt idx="20">
                  <c:v>#N/A</c:v>
                </c:pt>
                <c:pt idx="21">
                  <c:v>0.41459507956583863</c:v>
                </c:pt>
                <c:pt idx="22">
                  <c:v>#N/A</c:v>
                </c:pt>
                <c:pt idx="23">
                  <c:v>#N/A</c:v>
                </c:pt>
                <c:pt idx="24">
                  <c:v>0.42897614117797239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265520"/>
        <c:axId val="390265912"/>
      </c:lineChart>
      <c:catAx>
        <c:axId val="39026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591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90265912"/>
        <c:scaling>
          <c:orientation val="minMax"/>
          <c:max val="0.4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5520"/>
        <c:crossesAt val="1"/>
        <c:crossBetween val="midCat"/>
        <c:majorUnit val="5.000000000000001E-2"/>
      </c:valAx>
      <c:valAx>
        <c:axId val="390263952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0267088"/>
        <c:crosses val="max"/>
        <c:crossBetween val="between"/>
      </c:valAx>
      <c:dateAx>
        <c:axId val="39026708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3952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4392790702903003E-2"/>
          <c:y val="0.11540057461302912"/>
          <c:w val="0.32154988318767841"/>
          <c:h val="9.4714731220054249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alpha val="93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B. Top 0.1% Wealth Share</a:t>
            </a:r>
          </a:p>
        </c:rich>
      </c:tx>
      <c:layout>
        <c:manualLayout>
          <c:xMode val="edge"/>
          <c:yMode val="edge"/>
          <c:x val="5.421292722619963E-2"/>
          <c:y val="2.22351781527994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3"/>
          <c:tx>
            <c:strRef>
              <c:f>[1]StataOut_wealth!$AE$52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[1]StataOut_wealth!$AD$53:$AD$80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[1]StataOut_wealth!$AE$53:$AE$80</c:f>
              <c:numCache>
                <c:formatCode>General</c:formatCode>
                <c:ptCount val="28"/>
                <c:pt idx="0">
                  <c:v>0</c:v>
                </c:pt>
                <c:pt idx="1">
                  <c:v>0.10554694354535522</c:v>
                </c:pt>
                <c:pt idx="2">
                  <c:v>#N/A</c:v>
                </c:pt>
                <c:pt idx="3">
                  <c:v>#N/A</c:v>
                </c:pt>
                <c:pt idx="4">
                  <c:v>0.1067796051576889</c:v>
                </c:pt>
                <c:pt idx="5">
                  <c:v>#N/A</c:v>
                </c:pt>
                <c:pt idx="6">
                  <c:v>#N/A</c:v>
                </c:pt>
                <c:pt idx="7">
                  <c:v>0.13562121537092894</c:v>
                </c:pt>
                <c:pt idx="8">
                  <c:v>#N/A</c:v>
                </c:pt>
                <c:pt idx="9">
                  <c:v>#N/A</c:v>
                </c:pt>
                <c:pt idx="10">
                  <c:v>0.13506101257370912</c:v>
                </c:pt>
                <c:pt idx="11">
                  <c:v>#N/A</c:v>
                </c:pt>
                <c:pt idx="12">
                  <c:v>#N/A</c:v>
                </c:pt>
                <c:pt idx="13">
                  <c:v>0.12916153710401918</c:v>
                </c:pt>
                <c:pt idx="14">
                  <c:v>#N/A</c:v>
                </c:pt>
                <c:pt idx="15">
                  <c:v>#N/A</c:v>
                </c:pt>
                <c:pt idx="16">
                  <c:v>0.13579016940592498</c:v>
                </c:pt>
                <c:pt idx="17">
                  <c:v>#N/A</c:v>
                </c:pt>
                <c:pt idx="18">
                  <c:v>#N/A</c:v>
                </c:pt>
                <c:pt idx="19">
                  <c:v>0.15100146277967072</c:v>
                </c:pt>
                <c:pt idx="20">
                  <c:v>#N/A</c:v>
                </c:pt>
                <c:pt idx="21">
                  <c:v>#N/A</c:v>
                </c:pt>
                <c:pt idx="22">
                  <c:v>0.14844890130872956</c:v>
                </c:pt>
                <c:pt idx="23">
                  <c:v>#N/A</c:v>
                </c:pt>
                <c:pt idx="24">
                  <c:v>#N/A</c:v>
                </c:pt>
                <c:pt idx="25">
                  <c:v>0.16439718703317718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"/>
          <c:order val="4"/>
          <c:tx>
            <c:strRef>
              <c:f>[1]StataOut_wealth!$AF$52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7030A0">
                <a:alpha val="20000"/>
              </a:srgbClr>
            </a:solidFill>
            <a:ln>
              <a:noFill/>
            </a:ln>
            <a:effectLst/>
          </c:spPr>
          <c:cat>
            <c:numRef>
              <c:f>[1]StataOut_wealth!$AD$53:$AD$80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[1]StataOut_wealth!$AF$53:$AF$80</c:f>
              <c:numCache>
                <c:formatCode>General</c:formatCode>
                <c:ptCount val="28"/>
                <c:pt idx="0">
                  <c:v>0</c:v>
                </c:pt>
                <c:pt idx="1">
                  <c:v>4.5741931199999988E-2</c:v>
                </c:pt>
                <c:pt idx="2">
                  <c:v>#N/A</c:v>
                </c:pt>
                <c:pt idx="3">
                  <c:v>#N/A</c:v>
                </c:pt>
                <c:pt idx="4">
                  <c:v>4.6800762399999987E-2</c:v>
                </c:pt>
                <c:pt idx="5">
                  <c:v>#N/A</c:v>
                </c:pt>
                <c:pt idx="6">
                  <c:v>#N/A</c:v>
                </c:pt>
                <c:pt idx="7">
                  <c:v>3.6765405600000023E-2</c:v>
                </c:pt>
                <c:pt idx="8">
                  <c:v>#N/A</c:v>
                </c:pt>
                <c:pt idx="9">
                  <c:v>#N/A</c:v>
                </c:pt>
                <c:pt idx="10">
                  <c:v>4.3085660799999981E-2</c:v>
                </c:pt>
                <c:pt idx="11">
                  <c:v>#N/A</c:v>
                </c:pt>
                <c:pt idx="12">
                  <c:v>#N/A</c:v>
                </c:pt>
                <c:pt idx="13">
                  <c:v>2.467483199999998E-2</c:v>
                </c:pt>
                <c:pt idx="14">
                  <c:v>#N/A</c:v>
                </c:pt>
                <c:pt idx="15">
                  <c:v>#N/A</c:v>
                </c:pt>
                <c:pt idx="16">
                  <c:v>2.2428005600000023E-2</c:v>
                </c:pt>
                <c:pt idx="17">
                  <c:v>#N/A</c:v>
                </c:pt>
                <c:pt idx="18">
                  <c:v>#N/A</c:v>
                </c:pt>
                <c:pt idx="19">
                  <c:v>2.1879087999999991E-2</c:v>
                </c:pt>
                <c:pt idx="20">
                  <c:v>#N/A</c:v>
                </c:pt>
                <c:pt idx="21">
                  <c:v>#N/A</c:v>
                </c:pt>
                <c:pt idx="22">
                  <c:v>3.5426255199999979E-2</c:v>
                </c:pt>
                <c:pt idx="23">
                  <c:v>#N/A</c:v>
                </c:pt>
                <c:pt idx="24">
                  <c:v>#N/A</c:v>
                </c:pt>
                <c:pt idx="25">
                  <c:v>3.2847718400000003E-2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267480"/>
        <c:axId val="390271008"/>
      </c:areaChart>
      <c:lineChart>
        <c:grouping val="standard"/>
        <c:varyColors val="0"/>
        <c:ser>
          <c:idx val="3"/>
          <c:order val="0"/>
          <c:tx>
            <c:v>Preferred Wealth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[1]StataOut_wealth!$B$54:$B$78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[1]StataOut_wealth!$Y$54:$Y$78</c:f>
              <c:numCache>
                <c:formatCode>General</c:formatCode>
                <c:ptCount val="25"/>
                <c:pt idx="0">
                  <c:v>0.10601042956113815</c:v>
                </c:pt>
                <c:pt idx="1">
                  <c:v>#N/A</c:v>
                </c:pt>
                <c:pt idx="2">
                  <c:v>#N/A</c:v>
                </c:pt>
                <c:pt idx="3">
                  <c:v>0.10820454359054565</c:v>
                </c:pt>
                <c:pt idx="4">
                  <c:v>#N/A</c:v>
                </c:pt>
                <c:pt idx="5">
                  <c:v>#N/A</c:v>
                </c:pt>
                <c:pt idx="6">
                  <c:v>0.12515275180339813</c:v>
                </c:pt>
                <c:pt idx="7">
                  <c:v>#N/A</c:v>
                </c:pt>
                <c:pt idx="8">
                  <c:v>#N/A</c:v>
                </c:pt>
                <c:pt idx="9">
                  <c:v>0.1281622052192688</c:v>
                </c:pt>
                <c:pt idx="10">
                  <c:v>#N/A</c:v>
                </c:pt>
                <c:pt idx="11">
                  <c:v>#N/A</c:v>
                </c:pt>
                <c:pt idx="12">
                  <c:v>0.11489036679267883</c:v>
                </c:pt>
                <c:pt idx="13">
                  <c:v>#N/A</c:v>
                </c:pt>
                <c:pt idx="14">
                  <c:v>#N/A</c:v>
                </c:pt>
                <c:pt idx="15">
                  <c:v>0.11902464926242828</c:v>
                </c:pt>
                <c:pt idx="16">
                  <c:v>#N/A</c:v>
                </c:pt>
                <c:pt idx="17">
                  <c:v>#N/A</c:v>
                </c:pt>
                <c:pt idx="18">
                  <c:v>0.13014954328536987</c:v>
                </c:pt>
                <c:pt idx="19">
                  <c:v>#N/A</c:v>
                </c:pt>
                <c:pt idx="20">
                  <c:v>#N/A</c:v>
                </c:pt>
                <c:pt idx="21">
                  <c:v>0.12827853858470917</c:v>
                </c:pt>
                <c:pt idx="22">
                  <c:v>#N/A</c:v>
                </c:pt>
                <c:pt idx="23">
                  <c:v>#N/A</c:v>
                </c:pt>
                <c:pt idx="24">
                  <c:v>0.14565137028694153</c:v>
                </c:pt>
              </c:numCache>
            </c:numRef>
          </c:val>
          <c:smooth val="0"/>
        </c:ser>
        <c:ser>
          <c:idx val="4"/>
          <c:order val="1"/>
          <c:tx>
            <c:v>Preferred Wealth, FA Concepts &amp; Values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[1]StataOut_wealth!$B$54:$B$78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[1]StataOut_wealth!$Z$54:$Z$78</c:f>
              <c:numCache>
                <c:formatCode>General</c:formatCode>
                <c:ptCount val="25"/>
                <c:pt idx="0">
                  <c:v>0.11795017123222351</c:v>
                </c:pt>
                <c:pt idx="1">
                  <c:v>#N/A</c:v>
                </c:pt>
                <c:pt idx="2">
                  <c:v>#N/A</c:v>
                </c:pt>
                <c:pt idx="3">
                  <c:v>0.11892583966255188</c:v>
                </c:pt>
                <c:pt idx="4">
                  <c:v>#N/A</c:v>
                </c:pt>
                <c:pt idx="5">
                  <c:v>#N/A</c:v>
                </c:pt>
                <c:pt idx="6">
                  <c:v>0.13884769380092621</c:v>
                </c:pt>
                <c:pt idx="7">
                  <c:v>#N/A</c:v>
                </c:pt>
                <c:pt idx="8">
                  <c:v>#N/A</c:v>
                </c:pt>
                <c:pt idx="9">
                  <c:v>0.14398638904094696</c:v>
                </c:pt>
                <c:pt idx="10">
                  <c:v>#N/A</c:v>
                </c:pt>
                <c:pt idx="11">
                  <c:v>#N/A</c:v>
                </c:pt>
                <c:pt idx="12">
                  <c:v>0.12914569675922394</c:v>
                </c:pt>
                <c:pt idx="13">
                  <c:v>#N/A</c:v>
                </c:pt>
                <c:pt idx="14">
                  <c:v>#N/A</c:v>
                </c:pt>
                <c:pt idx="15">
                  <c:v>0.13352856040000916</c:v>
                </c:pt>
                <c:pt idx="16">
                  <c:v>#N/A</c:v>
                </c:pt>
                <c:pt idx="17">
                  <c:v>#N/A</c:v>
                </c:pt>
                <c:pt idx="18">
                  <c:v>0.14822684228420258</c:v>
                </c:pt>
                <c:pt idx="19">
                  <c:v>#N/A</c:v>
                </c:pt>
                <c:pt idx="20">
                  <c:v>#N/A</c:v>
                </c:pt>
                <c:pt idx="21">
                  <c:v>0.15056604146957397</c:v>
                </c:pt>
                <c:pt idx="22">
                  <c:v>#N/A</c:v>
                </c:pt>
                <c:pt idx="23">
                  <c:v>#N/A</c:v>
                </c:pt>
                <c:pt idx="24">
                  <c:v>0.16554379463195801</c:v>
                </c:pt>
              </c:numCache>
            </c:numRef>
          </c:val>
          <c:smooth val="0"/>
        </c:ser>
        <c:ser>
          <c:idx val="1"/>
          <c:order val="2"/>
          <c:tx>
            <c:v>Preferred Wealth, FA Concepts &amp; Values, Tax Units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[1]StataOut_wealth!$B$54:$B$78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[1]StataOut_wealth!$G$54:$G$78</c:f>
              <c:numCache>
                <c:formatCode>General</c:formatCode>
                <c:ptCount val="25"/>
                <c:pt idx="0">
                  <c:v>0.12841790914535522</c:v>
                </c:pt>
                <c:pt idx="1">
                  <c:v>#N/A</c:v>
                </c:pt>
                <c:pt idx="2">
                  <c:v>#N/A</c:v>
                </c:pt>
                <c:pt idx="3">
                  <c:v>0.1301799863576889</c:v>
                </c:pt>
                <c:pt idx="4">
                  <c:v>#N/A</c:v>
                </c:pt>
                <c:pt idx="5">
                  <c:v>#N/A</c:v>
                </c:pt>
                <c:pt idx="6">
                  <c:v>0.15400391817092896</c:v>
                </c:pt>
                <c:pt idx="7">
                  <c:v>#N/A</c:v>
                </c:pt>
                <c:pt idx="8">
                  <c:v>#N/A</c:v>
                </c:pt>
                <c:pt idx="9">
                  <c:v>0.15660384297370911</c:v>
                </c:pt>
                <c:pt idx="10">
                  <c:v>#N/A</c:v>
                </c:pt>
                <c:pt idx="11">
                  <c:v>#N/A</c:v>
                </c:pt>
                <c:pt idx="12">
                  <c:v>0.14149895310401917</c:v>
                </c:pt>
                <c:pt idx="13">
                  <c:v>#N/A</c:v>
                </c:pt>
                <c:pt idx="14">
                  <c:v>#N/A</c:v>
                </c:pt>
                <c:pt idx="15">
                  <c:v>0.14700417220592499</c:v>
                </c:pt>
                <c:pt idx="16">
                  <c:v>#N/A</c:v>
                </c:pt>
                <c:pt idx="17">
                  <c:v>#N/A</c:v>
                </c:pt>
                <c:pt idx="18">
                  <c:v>0.16194100677967072</c:v>
                </c:pt>
                <c:pt idx="19">
                  <c:v>#N/A</c:v>
                </c:pt>
                <c:pt idx="20">
                  <c:v>#N/A</c:v>
                </c:pt>
                <c:pt idx="21">
                  <c:v>0.16616202890872955</c:v>
                </c:pt>
                <c:pt idx="22">
                  <c:v>#N/A</c:v>
                </c:pt>
                <c:pt idx="23">
                  <c:v>#N/A</c:v>
                </c:pt>
                <c:pt idx="24">
                  <c:v>0.18082104623317719</c:v>
                </c:pt>
              </c:numCache>
            </c:numRef>
          </c:val>
          <c:smooth val="0"/>
        </c:ser>
        <c:ser>
          <c:idx val="5"/>
          <c:order val="5"/>
          <c:tx>
            <c:v>Capitalized Tax Income</c:v>
          </c:tx>
          <c:spPr>
            <a:ln w="19050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[1]StataOut_wealth!$B$54:$B$78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[1]Administrative!$C$3:$C$26</c:f>
              <c:numCache>
                <c:formatCode>General</c:formatCode>
                <c:ptCount val="24"/>
                <c:pt idx="0">
                  <c:v>0.11501000000000001</c:v>
                </c:pt>
                <c:pt idx="1">
                  <c:v>0.1169</c:v>
                </c:pt>
                <c:pt idx="2">
                  <c:v>0.11177000000000001</c:v>
                </c:pt>
                <c:pt idx="3">
                  <c:v>0.12195000000000002</c:v>
                </c:pt>
                <c:pt idx="4">
                  <c:v>0.12464000000000001</c:v>
                </c:pt>
                <c:pt idx="5">
                  <c:v>0.12100000000000001</c:v>
                </c:pt>
                <c:pt idx="6">
                  <c:v>0.12345</c:v>
                </c:pt>
                <c:pt idx="7">
                  <c:v>0.1315699964761734</c:v>
                </c:pt>
                <c:pt idx="8">
                  <c:v>0.13940000534057617</c:v>
                </c:pt>
                <c:pt idx="9">
                  <c:v>0.14519000053405762</c:v>
                </c:pt>
                <c:pt idx="10">
                  <c:v>0.15029999613761902</c:v>
                </c:pt>
                <c:pt idx="11">
                  <c:v>0.1598999947309494</c:v>
                </c:pt>
                <c:pt idx="12">
                  <c:v>0.15710000693798065</c:v>
                </c:pt>
                <c:pt idx="13">
                  <c:v>0.14546999335289001</c:v>
                </c:pt>
                <c:pt idx="14">
                  <c:v>0.14672000706195831</c:v>
                </c:pt>
                <c:pt idx="15">
                  <c:v>0.15621000528335571</c:v>
                </c:pt>
                <c:pt idx="16">
                  <c:v>0.16297000646591187</c:v>
                </c:pt>
                <c:pt idx="17">
                  <c:v>0.16767999529838562</c:v>
                </c:pt>
                <c:pt idx="18">
                  <c:v>0.17670999467372894</c:v>
                </c:pt>
                <c:pt idx="19">
                  <c:v>0.18975000083446503</c:v>
                </c:pt>
                <c:pt idx="20">
                  <c:v>0.18869000673294067</c:v>
                </c:pt>
                <c:pt idx="21">
                  <c:v>0.20708000659942627</c:v>
                </c:pt>
                <c:pt idx="22">
                  <c:v>0.20334999263286591</c:v>
                </c:pt>
                <c:pt idx="23">
                  <c:v>0.22008000314235687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269440"/>
        <c:axId val="390270224"/>
      </c:lineChart>
      <c:dateAx>
        <c:axId val="39026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70224"/>
        <c:crosses val="autoZero"/>
        <c:auto val="0"/>
        <c:lblOffset val="100"/>
        <c:baseTimeUnit val="days"/>
      </c:dateAx>
      <c:valAx>
        <c:axId val="39027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9440"/>
        <c:crosses val="autoZero"/>
        <c:crossBetween val="midCat"/>
      </c:valAx>
      <c:valAx>
        <c:axId val="39027100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0267480"/>
        <c:crosses val="max"/>
        <c:crossBetween val="between"/>
      </c:valAx>
      <c:dateAx>
        <c:axId val="39026748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71008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4.9999971175724883E-2"/>
          <c:y val="0.11337919478095645"/>
          <c:w val="0.34064758922410243"/>
          <c:h val="9.677379820612885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B. Administrative Top 0.1%</a:t>
            </a:r>
          </a:p>
        </c:rich>
      </c:tx>
      <c:layout>
        <c:manualLayout>
          <c:xMode val="edge"/>
          <c:yMode val="edge"/>
          <c:x val="0.10366584293922324"/>
          <c:y val="2.64024727172261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023192276404045E-2"/>
          <c:y val="0.14662280701754385"/>
          <c:w val="0.89498590453971028"/>
          <c:h val="0.74340620251415956"/>
        </c:manualLayout>
      </c:layout>
      <c:areaChart>
        <c:grouping val="stacked"/>
        <c:varyColors val="0"/>
        <c:ser>
          <c:idx val="0"/>
          <c:order val="0"/>
          <c:tx>
            <c:strRef>
              <c:f>'Data Figure 8 A and B'!$I$3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cat>
            <c:numRef>
              <c:f>'[2]Fig.13 - Decomp Print'!$G$3:$G$11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B'!$I$4:$I$12</c:f>
              <c:numCache>
                <c:formatCode>0%</c:formatCode>
                <c:ptCount val="9"/>
                <c:pt idx="0">
                  <c:v>1.9280000000000002E-2</c:v>
                </c:pt>
                <c:pt idx="1">
                  <c:v>1.7380000000000003E-2</c:v>
                </c:pt>
                <c:pt idx="2">
                  <c:v>1.4880000000000001E-2</c:v>
                </c:pt>
                <c:pt idx="3">
                  <c:v>1.2199999764561653E-2</c:v>
                </c:pt>
                <c:pt idx="4">
                  <c:v>1.4589999802410603E-2</c:v>
                </c:pt>
                <c:pt idx="5">
                  <c:v>1.8640000373125076E-2</c:v>
                </c:pt>
                <c:pt idx="6">
                  <c:v>1.4150000177323818E-2</c:v>
                </c:pt>
                <c:pt idx="7">
                  <c:v>8.1900004297494888E-3</c:v>
                </c:pt>
                <c:pt idx="8">
                  <c:v>9.2900004237890244E-3</c:v>
                </c:pt>
              </c:numCache>
            </c:numRef>
          </c:val>
        </c:ser>
        <c:ser>
          <c:idx val="1"/>
          <c:order val="1"/>
          <c:tx>
            <c:strRef>
              <c:f>'Data Figure 8 A and B'!$J$3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'[2]Fig.13 - Decomp Print'!$G$3:$G$11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B'!$J$4:$J$12</c:f>
              <c:numCache>
                <c:formatCode>0%</c:formatCode>
                <c:ptCount val="9"/>
                <c:pt idx="0">
                  <c:v>1.0950000000000001E-2</c:v>
                </c:pt>
                <c:pt idx="1">
                  <c:v>1.1350000000000001E-2</c:v>
                </c:pt>
                <c:pt idx="2">
                  <c:v>1.0730000000000002E-2</c:v>
                </c:pt>
                <c:pt idx="3">
                  <c:v>1.4130000025033951E-2</c:v>
                </c:pt>
                <c:pt idx="4">
                  <c:v>1.4030000194907188E-2</c:v>
                </c:pt>
                <c:pt idx="5">
                  <c:v>1.2480000033974648E-2</c:v>
                </c:pt>
                <c:pt idx="6">
                  <c:v>1.1909999884665012E-2</c:v>
                </c:pt>
                <c:pt idx="7">
                  <c:v>1.4360000379383564E-2</c:v>
                </c:pt>
                <c:pt idx="8">
                  <c:v>1.4499999582767487E-2</c:v>
                </c:pt>
              </c:numCache>
            </c:numRef>
          </c:val>
        </c:ser>
        <c:ser>
          <c:idx val="2"/>
          <c:order val="2"/>
          <c:tx>
            <c:strRef>
              <c:f>'Data Figure 8 A and B'!$K$3</c:f>
              <c:strCache>
                <c:ptCount val="1"/>
                <c:pt idx="0">
                  <c:v>Equity + Business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cat>
            <c:numRef>
              <c:f>'[2]Fig.13 - Decomp Print'!$G$3:$G$11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B'!$K$4:$K$12</c:f>
              <c:numCache>
                <c:formatCode>0%</c:formatCode>
                <c:ptCount val="9"/>
                <c:pt idx="0">
                  <c:v>4.7850000000000004E-2</c:v>
                </c:pt>
                <c:pt idx="1">
                  <c:v>5.3360000000000005E-2</c:v>
                </c:pt>
                <c:pt idx="2">
                  <c:v>5.9190000000000006E-2</c:v>
                </c:pt>
                <c:pt idx="3">
                  <c:v>8.4739997982978821E-2</c:v>
                </c:pt>
                <c:pt idx="4">
                  <c:v>9.3400003388524055E-2</c:v>
                </c:pt>
                <c:pt idx="5">
                  <c:v>7.5760002247989178E-2</c:v>
                </c:pt>
                <c:pt idx="6">
                  <c:v>9.6389997750520706E-2</c:v>
                </c:pt>
                <c:pt idx="7">
                  <c:v>9.9869998171925545E-2</c:v>
                </c:pt>
                <c:pt idx="8">
                  <c:v>0.10177000053226948</c:v>
                </c:pt>
              </c:numCache>
            </c:numRef>
          </c:val>
        </c:ser>
        <c:ser>
          <c:idx val="3"/>
          <c:order val="3"/>
          <c:tx>
            <c:strRef>
              <c:f>'Data Figure 8 A and B'!$L$3</c:f>
              <c:strCache>
                <c:ptCount val="1"/>
                <c:pt idx="0">
                  <c:v>Fixed Income Assets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cat>
            <c:numRef>
              <c:f>'[2]Fig.13 - Decomp Print'!$G$3:$G$11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B'!$L$4:$L$12</c:f>
              <c:numCache>
                <c:formatCode>0%</c:formatCode>
                <c:ptCount val="9"/>
                <c:pt idx="0">
                  <c:v>3.6930000000000004E-2</c:v>
                </c:pt>
                <c:pt idx="1">
                  <c:v>3.9850000000000003E-2</c:v>
                </c:pt>
                <c:pt idx="2">
                  <c:v>3.8640000000000001E-2</c:v>
                </c:pt>
                <c:pt idx="3">
                  <c:v>3.4129999577999115E-2</c:v>
                </c:pt>
                <c:pt idx="4">
                  <c:v>3.5080000758171082E-2</c:v>
                </c:pt>
                <c:pt idx="5">
                  <c:v>4.9339998513460159E-2</c:v>
                </c:pt>
                <c:pt idx="6">
                  <c:v>5.4280001670122147E-2</c:v>
                </c:pt>
                <c:pt idx="7">
                  <c:v>8.466000109910965E-2</c:v>
                </c:pt>
                <c:pt idx="8">
                  <c:v>9.4520002603530884E-2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270616"/>
        <c:axId val="390268264"/>
      </c:areaChart>
      <c:lineChart>
        <c:grouping val="stacked"/>
        <c:varyColors val="0"/>
        <c:ser>
          <c:idx val="4"/>
          <c:order val="4"/>
          <c:spPr>
            <a:ln>
              <a:solidFill>
                <a:schemeClr val="tx1"/>
              </a:solidFill>
            </a:ln>
          </c:spPr>
          <c:marker>
            <c:symbol val="squar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'Data Figure 8 A and B'!$H$4:$H$12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B'!$M$4:$M$12</c:f>
              <c:numCache>
                <c:formatCode>0%</c:formatCode>
                <c:ptCount val="9"/>
                <c:pt idx="0">
                  <c:v>0.11501000000000001</c:v>
                </c:pt>
                <c:pt idx="1">
                  <c:v>0.12194000000000002</c:v>
                </c:pt>
                <c:pt idx="2">
                  <c:v>0.12344000000000002</c:v>
                </c:pt>
                <c:pt idx="3">
                  <c:v>0.14519999735057354</c:v>
                </c:pt>
                <c:pt idx="4">
                  <c:v>0.15710000414401293</c:v>
                </c:pt>
                <c:pt idx="5">
                  <c:v>0.15622000116854906</c:v>
                </c:pt>
                <c:pt idx="6">
                  <c:v>0.17672999948263168</c:v>
                </c:pt>
                <c:pt idx="7">
                  <c:v>0.20708000008016825</c:v>
                </c:pt>
                <c:pt idx="8">
                  <c:v>0.22008000314235687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270616"/>
        <c:axId val="390268264"/>
      </c:lineChart>
      <c:catAx>
        <c:axId val="390270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268264"/>
        <c:crosses val="autoZero"/>
        <c:auto val="1"/>
        <c:lblAlgn val="ctr"/>
        <c:lblOffset val="100"/>
        <c:noMultiLvlLbl val="0"/>
      </c:catAx>
      <c:valAx>
        <c:axId val="390268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270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3355640486459661"/>
          <c:y val="0.16721439425334991"/>
          <c:w val="0.73288719027080684"/>
          <c:h val="7.401367592208868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1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A. SCF Top 0.1%</a:t>
            </a:r>
          </a:p>
        </c:rich>
      </c:tx>
      <c:layout>
        <c:manualLayout>
          <c:xMode val="edge"/>
          <c:yMode val="edge"/>
          <c:x val="0.11426850888921904"/>
          <c:y val="2.64026504883610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488486109047696E-2"/>
          <c:y val="0.15147540983606558"/>
          <c:w val="0.89835428118654981"/>
          <c:h val="0.73891416032012391"/>
        </c:manualLayout>
      </c:layout>
      <c:areaChart>
        <c:grouping val="stacked"/>
        <c:varyColors val="0"/>
        <c:ser>
          <c:idx val="0"/>
          <c:order val="0"/>
          <c:tx>
            <c:strRef>
              <c:f>'Data Figure 8 A and B'!$B$3</c:f>
              <c:strCache>
                <c:ptCount val="1"/>
                <c:pt idx="0">
                  <c:v>Housing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cat>
            <c:numRef>
              <c:f>'[2]Fig.13 - Decomp Print'!$A$3:$A$11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B'!$B$4:$B$12</c:f>
              <c:numCache>
                <c:formatCode>0%</c:formatCode>
                <c:ptCount val="9"/>
                <c:pt idx="0">
                  <c:v>6.8529662676155567E-3</c:v>
                </c:pt>
                <c:pt idx="1">
                  <c:v>7.6951566152274609E-3</c:v>
                </c:pt>
                <c:pt idx="2">
                  <c:v>7.6335868798196316E-3</c:v>
                </c:pt>
                <c:pt idx="3">
                  <c:v>7.3359832167625427E-3</c:v>
                </c:pt>
                <c:pt idx="4">
                  <c:v>9.6288491040468216E-3</c:v>
                </c:pt>
                <c:pt idx="5">
                  <c:v>1.0909504257142544E-2</c:v>
                </c:pt>
                <c:pt idx="6">
                  <c:v>1.0223399847745895E-2</c:v>
                </c:pt>
                <c:pt idx="7">
                  <c:v>8.3473138511180878E-3</c:v>
                </c:pt>
                <c:pt idx="8">
                  <c:v>9.8278271034359932E-3</c:v>
                </c:pt>
              </c:numCache>
            </c:numRef>
          </c:val>
        </c:ser>
        <c:ser>
          <c:idx val="1"/>
          <c:order val="1"/>
          <c:tx>
            <c:strRef>
              <c:f>'Data Figure 8 A and B'!$C$3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cat>
            <c:numRef>
              <c:f>'[2]Fig.13 - Decomp Print'!$A$3:$A$11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B'!$C$4:$C$12</c:f>
              <c:numCache>
                <c:formatCode>0%</c:formatCode>
                <c:ptCount val="9"/>
                <c:pt idx="0">
                  <c:v>4.0409034118056297E-3</c:v>
                </c:pt>
                <c:pt idx="1">
                  <c:v>4.3540382757782936E-3</c:v>
                </c:pt>
                <c:pt idx="2">
                  <c:v>9.7013115882873535E-3</c:v>
                </c:pt>
                <c:pt idx="3">
                  <c:v>6.3705355860292912E-3</c:v>
                </c:pt>
                <c:pt idx="4">
                  <c:v>4.503016360104084E-3</c:v>
                </c:pt>
                <c:pt idx="5">
                  <c:v>4.9010063521564007E-3</c:v>
                </c:pt>
                <c:pt idx="6">
                  <c:v>6.3181398436427116E-3</c:v>
                </c:pt>
                <c:pt idx="7">
                  <c:v>4.6867700293660164E-3</c:v>
                </c:pt>
                <c:pt idx="8">
                  <c:v>1.1044914834201336E-2</c:v>
                </c:pt>
              </c:numCache>
            </c:numRef>
          </c:val>
        </c:ser>
        <c:ser>
          <c:idx val="2"/>
          <c:order val="2"/>
          <c:tx>
            <c:strRef>
              <c:f>'Data Figure 8 A and B'!$D$3</c:f>
              <c:strCache>
                <c:ptCount val="1"/>
                <c:pt idx="0">
                  <c:v>Equity + Business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cat>
            <c:numRef>
              <c:f>'[2]Fig.13 - Decomp Print'!$A$3:$A$11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B'!$D$4:$D$12</c:f>
              <c:numCache>
                <c:formatCode>0%</c:formatCode>
                <c:ptCount val="9"/>
                <c:pt idx="0">
                  <c:v>9.5979433506727219E-2</c:v>
                </c:pt>
                <c:pt idx="1">
                  <c:v>9.9285878241062164E-2</c:v>
                </c:pt>
                <c:pt idx="2">
                  <c:v>0.10516899079084396</c:v>
                </c:pt>
                <c:pt idx="3">
                  <c:v>0.12162899971008301</c:v>
                </c:pt>
                <c:pt idx="4">
                  <c:v>0.10552700608968735</c:v>
                </c:pt>
                <c:pt idx="5">
                  <c:v>0.10584186017513275</c:v>
                </c:pt>
                <c:pt idx="6">
                  <c:v>0.120438601821661</c:v>
                </c:pt>
                <c:pt idx="7">
                  <c:v>0.12113932147622108</c:v>
                </c:pt>
                <c:pt idx="8">
                  <c:v>0.12654883041977882</c:v>
                </c:pt>
              </c:numCache>
            </c:numRef>
          </c:val>
        </c:ser>
        <c:ser>
          <c:idx val="3"/>
          <c:order val="3"/>
          <c:tx>
            <c:strRef>
              <c:f>'Data Figure 8 A and B'!$E$3</c:f>
              <c:strCache>
                <c:ptCount val="1"/>
                <c:pt idx="0">
                  <c:v>Fixed Income Assets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'[2]Fig.13 - Decomp Print'!$A$3:$A$11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B'!$E$4:$E$12</c:f>
              <c:numCache>
                <c:formatCode>0%</c:formatCode>
                <c:ptCount val="9"/>
                <c:pt idx="0">
                  <c:v>2.1784484153613448E-2</c:v>
                </c:pt>
                <c:pt idx="1">
                  <c:v>1.8516806128900498E-2</c:v>
                </c:pt>
                <c:pt idx="2">
                  <c:v>3.0505399568937719E-2</c:v>
                </c:pt>
                <c:pt idx="3">
                  <c:v>2.0543672842904925E-2</c:v>
                </c:pt>
                <c:pt idx="4">
                  <c:v>2.1042393054813147E-2</c:v>
                </c:pt>
                <c:pt idx="5">
                  <c:v>2.5842334143817425E-2</c:v>
                </c:pt>
                <c:pt idx="6">
                  <c:v>2.5294375082012266E-2</c:v>
                </c:pt>
                <c:pt idx="7">
                  <c:v>3.2397624803707004E-2</c:v>
                </c:pt>
                <c:pt idx="8">
                  <c:v>3.7466382258571684E-2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86288"/>
        <c:axId val="390986680"/>
      </c:areaChart>
      <c:lineChart>
        <c:grouping val="standard"/>
        <c:varyColors val="0"/>
        <c:ser>
          <c:idx val="4"/>
          <c:order val="4"/>
          <c:spPr>
            <a:ln>
              <a:solidFill>
                <a:srgbClr val="7030A0"/>
              </a:solidFill>
            </a:ln>
          </c:spPr>
          <c:marker>
            <c:symbol val="star"/>
            <c:size val="4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'Data Figure 8 A and B'!$A$4:$A$12</c:f>
              <c:numCache>
                <c:formatCode>General</c:formatCode>
                <c:ptCount val="9"/>
                <c:pt idx="0">
                  <c:v>1989</c:v>
                </c:pt>
                <c:pt idx="1">
                  <c:v>1992</c:v>
                </c:pt>
                <c:pt idx="2">
                  <c:v>1995</c:v>
                </c:pt>
                <c:pt idx="3">
                  <c:v>1998</c:v>
                </c:pt>
                <c:pt idx="4">
                  <c:v>2001</c:v>
                </c:pt>
                <c:pt idx="5">
                  <c:v>2004</c:v>
                </c:pt>
                <c:pt idx="6">
                  <c:v>2007</c:v>
                </c:pt>
                <c:pt idx="7">
                  <c:v>2010</c:v>
                </c:pt>
                <c:pt idx="8">
                  <c:v>2013</c:v>
                </c:pt>
              </c:numCache>
            </c:numRef>
          </c:cat>
          <c:val>
            <c:numRef>
              <c:f>'Data Figure 8 A and B'!$F$4:$F$12</c:f>
              <c:numCache>
                <c:formatCode>0%</c:formatCode>
                <c:ptCount val="9"/>
                <c:pt idx="0">
                  <c:v>0.12865778733976185</c:v>
                </c:pt>
                <c:pt idx="1">
                  <c:v>0.12985187926096842</c:v>
                </c:pt>
                <c:pt idx="2">
                  <c:v>0.15300928882788867</c:v>
                </c:pt>
                <c:pt idx="3">
                  <c:v>0.15587919135577977</c:v>
                </c:pt>
                <c:pt idx="4">
                  <c:v>0.1407012646086514</c:v>
                </c:pt>
                <c:pt idx="5">
                  <c:v>0.14749470492824912</c:v>
                </c:pt>
                <c:pt idx="6">
                  <c:v>0.16227451659506187</c:v>
                </c:pt>
                <c:pt idx="7">
                  <c:v>0.16657103016041219</c:v>
                </c:pt>
                <c:pt idx="8">
                  <c:v>0.18488795461598784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86288"/>
        <c:axId val="390986680"/>
      </c:lineChart>
      <c:catAx>
        <c:axId val="3909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986680"/>
        <c:crosses val="autoZero"/>
        <c:auto val="1"/>
        <c:lblAlgn val="ctr"/>
        <c:lblOffset val="100"/>
        <c:noMultiLvlLbl val="0"/>
      </c:catAx>
      <c:valAx>
        <c:axId val="390986680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09862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0.16543594314861584"/>
          <c:y val="0.17868800826126241"/>
          <c:w val="0.70937948794136585"/>
          <c:h val="7.37710081321801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09350040922311E-2"/>
          <c:y val="0.12450651769087523"/>
          <c:w val="0.91144907289814581"/>
          <c:h val="0.71626240853971468"/>
        </c:manualLayout>
      </c:layout>
      <c:lineChart>
        <c:grouping val="standard"/>
        <c:varyColors val="0"/>
        <c:ser>
          <c:idx val="0"/>
          <c:order val="0"/>
          <c:tx>
            <c:strRef>
              <c:f>'Data Figure 9'!$B$1</c:f>
              <c:strCache>
                <c:ptCount val="1"/>
                <c:pt idx="0">
                  <c:v>Moody's AAA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Figure 9'!$A$2:$A$25</c:f>
              <c:numCache>
                <c:formatCode>General</c:formatCode>
                <c:ptCount val="2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</c:numCache>
            </c:numRef>
          </c:cat>
          <c:val>
            <c:numRef>
              <c:f>'Data Figure 9'!$B$2:$B$25</c:f>
              <c:numCache>
                <c:formatCode>General</c:formatCode>
                <c:ptCount val="24"/>
                <c:pt idx="0">
                  <c:v>10.799136069114471</c:v>
                </c:pt>
                <c:pt idx="1">
                  <c:v>10.729613733905579</c:v>
                </c:pt>
                <c:pt idx="2">
                  <c:v>11.402508551881414</c:v>
                </c:pt>
                <c:pt idx="3">
                  <c:v>12.285012285012286</c:v>
                </c:pt>
                <c:pt idx="4">
                  <c:v>13.850415512465373</c:v>
                </c:pt>
                <c:pt idx="5">
                  <c:v>12.547051442910917</c:v>
                </c:pt>
                <c:pt idx="6">
                  <c:v>13.175230566534916</c:v>
                </c:pt>
                <c:pt idx="7">
                  <c:v>13.568521031207599</c:v>
                </c:pt>
                <c:pt idx="8">
                  <c:v>13.75515818431912</c:v>
                </c:pt>
                <c:pt idx="9">
                  <c:v>15.313935681470138</c:v>
                </c:pt>
                <c:pt idx="10">
                  <c:v>14.184397163120568</c:v>
                </c:pt>
                <c:pt idx="11">
                  <c:v>13.123359580052492</c:v>
                </c:pt>
                <c:pt idx="12">
                  <c:v>14.124293785310734</c:v>
                </c:pt>
                <c:pt idx="13">
                  <c:v>15.408320493066256</c:v>
                </c:pt>
                <c:pt idx="14">
                  <c:v>17.667844522968196</c:v>
                </c:pt>
                <c:pt idx="15">
                  <c:v>17.761989342806395</c:v>
                </c:pt>
                <c:pt idx="16">
                  <c:v>19.120458891013381</c:v>
                </c:pt>
                <c:pt idx="17">
                  <c:v>17.889087656529519</c:v>
                </c:pt>
                <c:pt idx="18">
                  <c:v>17.985611510791369</c:v>
                </c:pt>
                <c:pt idx="19">
                  <c:v>17.761989342806395</c:v>
                </c:pt>
                <c:pt idx="20">
                  <c:v>18.832391713747647</c:v>
                </c:pt>
                <c:pt idx="21">
                  <c:v>20.242914979757082</c:v>
                </c:pt>
                <c:pt idx="22">
                  <c:v>21.551724137931036</c:v>
                </c:pt>
                <c:pt idx="23">
                  <c:v>27.247956403269757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Figure 9'!$C$1</c:f>
              <c:strCache>
                <c:ptCount val="1"/>
                <c:pt idx="0">
                  <c:v>10-Year Treasury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'Data Figure 9'!$A$2:$A$25</c:f>
              <c:numCache>
                <c:formatCode>General</c:formatCode>
                <c:ptCount val="2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</c:numCache>
            </c:numRef>
          </c:cat>
          <c:val>
            <c:numRef>
              <c:f>'Data Figure 9'!$C$2:$C$25</c:f>
              <c:numCache>
                <c:formatCode>General</c:formatCode>
                <c:ptCount val="24"/>
                <c:pt idx="0">
                  <c:v>11.778563015312132</c:v>
                </c:pt>
                <c:pt idx="1">
                  <c:v>11.695906432748536</c:v>
                </c:pt>
                <c:pt idx="2">
                  <c:v>12.72264631043257</c:v>
                </c:pt>
                <c:pt idx="3">
                  <c:v>14.265335235378032</c:v>
                </c:pt>
                <c:pt idx="4">
                  <c:v>17.035775127768314</c:v>
                </c:pt>
                <c:pt idx="5">
                  <c:v>14.104372355430183</c:v>
                </c:pt>
                <c:pt idx="6">
                  <c:v>15.220700152207</c:v>
                </c:pt>
                <c:pt idx="7">
                  <c:v>15.527950310559007</c:v>
                </c:pt>
                <c:pt idx="8">
                  <c:v>15.748031496062993</c:v>
                </c:pt>
                <c:pt idx="9">
                  <c:v>19.011406844106464</c:v>
                </c:pt>
                <c:pt idx="10">
                  <c:v>17.699115044247787</c:v>
                </c:pt>
                <c:pt idx="11">
                  <c:v>16.58374792703151</c:v>
                </c:pt>
                <c:pt idx="12">
                  <c:v>19.920318725099605</c:v>
                </c:pt>
                <c:pt idx="13">
                  <c:v>21.691973969631235</c:v>
                </c:pt>
                <c:pt idx="14">
                  <c:v>24.937655860349128</c:v>
                </c:pt>
                <c:pt idx="15">
                  <c:v>23.419203747072601</c:v>
                </c:pt>
                <c:pt idx="16">
                  <c:v>23.310023310023311</c:v>
                </c:pt>
                <c:pt idx="17">
                  <c:v>20.833333333333332</c:v>
                </c:pt>
                <c:pt idx="18">
                  <c:v>21.598272138228943</c:v>
                </c:pt>
                <c:pt idx="19">
                  <c:v>27.3224043715847</c:v>
                </c:pt>
                <c:pt idx="20">
                  <c:v>30.674846625766875</c:v>
                </c:pt>
                <c:pt idx="21">
                  <c:v>31.055900621118013</c:v>
                </c:pt>
                <c:pt idx="22">
                  <c:v>35.971223021582738</c:v>
                </c:pt>
                <c:pt idx="23">
                  <c:v>55.55555555555555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Figure 9'!$D$1</c:f>
              <c:strCache>
                <c:ptCount val="1"/>
                <c:pt idx="0">
                  <c:v>FA Fixed-Income Assets/SOI Taxable Interest Income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'Data Figure 9'!$A$2:$A$25</c:f>
              <c:numCache>
                <c:formatCode>General</c:formatCode>
                <c:ptCount val="2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</c:numCache>
            </c:numRef>
          </c:cat>
          <c:val>
            <c:numRef>
              <c:f>'Data Figure 9'!$D$2:$D$25</c:f>
              <c:numCache>
                <c:formatCode>General</c:formatCode>
                <c:ptCount val="24"/>
                <c:pt idx="0">
                  <c:v>15.766120928849492</c:v>
                </c:pt>
                <c:pt idx="1">
                  <c:v>16.145799406426967</c:v>
                </c:pt>
                <c:pt idx="2">
                  <c:v>18.109443411656699</c:v>
                </c:pt>
                <c:pt idx="3">
                  <c:v>22.98797645914372</c:v>
                </c:pt>
                <c:pt idx="4">
                  <c:v>28.065966593233153</c:v>
                </c:pt>
                <c:pt idx="5">
                  <c:v>30.277380596407138</c:v>
                </c:pt>
                <c:pt idx="6">
                  <c:v>25.990885161727931</c:v>
                </c:pt>
                <c:pt idx="7">
                  <c:v>25.423132287556999</c:v>
                </c:pt>
                <c:pt idx="8">
                  <c:v>25.612493894181014</c:v>
                </c:pt>
                <c:pt idx="9">
                  <c:v>25.33209693371462</c:v>
                </c:pt>
                <c:pt idx="10">
                  <c:v>26.561196936891594</c:v>
                </c:pt>
                <c:pt idx="11">
                  <c:v>24.040986775923795</c:v>
                </c:pt>
                <c:pt idx="12">
                  <c:v>24.772141202901455</c:v>
                </c:pt>
                <c:pt idx="13">
                  <c:v>33.441255685828693</c:v>
                </c:pt>
                <c:pt idx="14">
                  <c:v>42.325311369907261</c:v>
                </c:pt>
                <c:pt idx="15">
                  <c:v>51.414039501243565</c:v>
                </c:pt>
                <c:pt idx="16">
                  <c:v>46.836867402295709</c:v>
                </c:pt>
                <c:pt idx="17">
                  <c:v>37.203431420390132</c:v>
                </c:pt>
                <c:pt idx="18">
                  <c:v>34.233879336851558</c:v>
                </c:pt>
                <c:pt idx="19">
                  <c:v>43.813456219033569</c:v>
                </c:pt>
                <c:pt idx="20">
                  <c:v>59.333741863646459</c:v>
                </c:pt>
                <c:pt idx="21">
                  <c:v>73.552986383473495</c:v>
                </c:pt>
                <c:pt idx="22">
                  <c:v>86.70325859305315</c:v>
                </c:pt>
                <c:pt idx="23">
                  <c:v>96.554853191536395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'Data Figure 9'!$E$1</c:f>
              <c:strCache>
                <c:ptCount val="1"/>
                <c:pt idx="0">
                  <c:v>Estate Tax 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'Data Figure 9'!$A$2:$A$25</c:f>
              <c:numCache>
                <c:formatCode>General</c:formatCode>
                <c:ptCount val="2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</c:numCache>
            </c:numRef>
          </c:cat>
          <c:val>
            <c:numRef>
              <c:f>'Data Figure 9'!$E$2:$E$25</c:f>
              <c:numCache>
                <c:formatCode>General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21.748761353669003</c:v>
                </c:pt>
                <c:pt idx="8">
                  <c:v>23.007064779381803</c:v>
                </c:pt>
                <c:pt idx="9">
                  <c:v>22.944244453487027</c:v>
                </c:pt>
                <c:pt idx="10">
                  <c:v>22.881766252689751</c:v>
                </c:pt>
                <c:pt idx="11">
                  <c:v>23.037742964676461</c:v>
                </c:pt>
                <c:pt idx="12">
                  <c:v>23.19586074504177</c:v>
                </c:pt>
                <c:pt idx="13">
                  <c:v>29.363410078520694</c:v>
                </c:pt>
                <c:pt idx="14">
                  <c:v>28.46505061085999</c:v>
                </c:pt>
                <c:pt idx="15">
                  <c:v>40.206807736272289</c:v>
                </c:pt>
                <c:pt idx="16">
                  <c:v>31.112618344622032</c:v>
                </c:pt>
                <c:pt idx="17">
                  <c:v>28.894852786504025</c:v>
                </c:pt>
                <c:pt idx="18">
                  <c:v>28.1637700698546</c:v>
                </c:pt>
                <c:pt idx="19">
                  <c:v>26.062054794948963</c:v>
                </c:pt>
                <c:pt idx="20">
                  <c:v>38.406808759056808</c:v>
                </c:pt>
                <c:pt idx="21">
                  <c:v>46.0304491421075</c:v>
                </c:pt>
                <c:pt idx="22">
                  <c:v>53.083571590097158</c:v>
                </c:pt>
                <c:pt idx="23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87856"/>
        <c:axId val="390985504"/>
      </c:lineChart>
      <c:catAx>
        <c:axId val="39098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5504"/>
        <c:crosses val="autoZero"/>
        <c:auto val="1"/>
        <c:lblAlgn val="ctr"/>
        <c:lblOffset val="100"/>
        <c:noMultiLvlLbl val="0"/>
      </c:catAx>
      <c:valAx>
        <c:axId val="39098550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7856"/>
        <c:crosses val="autoZero"/>
        <c:crossBetween val="between"/>
        <c:majorUnit val="25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659843930798981E-2"/>
          <c:y val="0.13640551914250942"/>
          <c:w val="0.46815692044564233"/>
          <c:h val="0.245811815422513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1"/>
          <c:tx>
            <c:strRef>
              <c:f>StataOut_wealth!$AE$52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StataOut_wealth!$AE$53:$AE$80</c:f>
              <c:numCache>
                <c:formatCode>General</c:formatCode>
                <c:ptCount val="28"/>
                <c:pt idx="0">
                  <c:v>0</c:v>
                </c:pt>
                <c:pt idx="1">
                  <c:v>0.10554694354535522</c:v>
                </c:pt>
                <c:pt idx="2">
                  <c:v>#N/A</c:v>
                </c:pt>
                <c:pt idx="3">
                  <c:v>#N/A</c:v>
                </c:pt>
                <c:pt idx="4">
                  <c:v>0.1067796051576889</c:v>
                </c:pt>
                <c:pt idx="5">
                  <c:v>#N/A</c:v>
                </c:pt>
                <c:pt idx="6">
                  <c:v>#N/A</c:v>
                </c:pt>
                <c:pt idx="7">
                  <c:v>0.13562121537092894</c:v>
                </c:pt>
                <c:pt idx="8">
                  <c:v>#N/A</c:v>
                </c:pt>
                <c:pt idx="9">
                  <c:v>#N/A</c:v>
                </c:pt>
                <c:pt idx="10">
                  <c:v>0.13506101257370912</c:v>
                </c:pt>
                <c:pt idx="11">
                  <c:v>#N/A</c:v>
                </c:pt>
                <c:pt idx="12">
                  <c:v>#N/A</c:v>
                </c:pt>
                <c:pt idx="13">
                  <c:v>0.12916153710401918</c:v>
                </c:pt>
                <c:pt idx="14">
                  <c:v>#N/A</c:v>
                </c:pt>
                <c:pt idx="15">
                  <c:v>#N/A</c:v>
                </c:pt>
                <c:pt idx="16">
                  <c:v>0.13579016940592498</c:v>
                </c:pt>
                <c:pt idx="17">
                  <c:v>#N/A</c:v>
                </c:pt>
                <c:pt idx="18">
                  <c:v>#N/A</c:v>
                </c:pt>
                <c:pt idx="19">
                  <c:v>0.15100146277967072</c:v>
                </c:pt>
                <c:pt idx="20">
                  <c:v>#N/A</c:v>
                </c:pt>
                <c:pt idx="21">
                  <c:v>#N/A</c:v>
                </c:pt>
                <c:pt idx="22">
                  <c:v>0.14844890130872956</c:v>
                </c:pt>
                <c:pt idx="23">
                  <c:v>#N/A</c:v>
                </c:pt>
                <c:pt idx="24">
                  <c:v>#N/A</c:v>
                </c:pt>
                <c:pt idx="25">
                  <c:v>0.16439718703317718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"/>
          <c:order val="2"/>
          <c:tx>
            <c:strRef>
              <c:f>StataOut_wealth!$AF$52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StataOut_wealth!$AF$53:$AF$80</c:f>
              <c:numCache>
                <c:formatCode>General</c:formatCode>
                <c:ptCount val="28"/>
                <c:pt idx="0">
                  <c:v>0</c:v>
                </c:pt>
                <c:pt idx="1">
                  <c:v>4.5741931199999988E-2</c:v>
                </c:pt>
                <c:pt idx="2">
                  <c:v>#N/A</c:v>
                </c:pt>
                <c:pt idx="3">
                  <c:v>#N/A</c:v>
                </c:pt>
                <c:pt idx="4">
                  <c:v>4.6800762399999987E-2</c:v>
                </c:pt>
                <c:pt idx="5">
                  <c:v>#N/A</c:v>
                </c:pt>
                <c:pt idx="6">
                  <c:v>#N/A</c:v>
                </c:pt>
                <c:pt idx="7">
                  <c:v>3.6765405600000023E-2</c:v>
                </c:pt>
                <c:pt idx="8">
                  <c:v>#N/A</c:v>
                </c:pt>
                <c:pt idx="9">
                  <c:v>#N/A</c:v>
                </c:pt>
                <c:pt idx="10">
                  <c:v>4.3085660799999981E-2</c:v>
                </c:pt>
                <c:pt idx="11">
                  <c:v>#N/A</c:v>
                </c:pt>
                <c:pt idx="12">
                  <c:v>#N/A</c:v>
                </c:pt>
                <c:pt idx="13">
                  <c:v>2.467483199999998E-2</c:v>
                </c:pt>
                <c:pt idx="14">
                  <c:v>#N/A</c:v>
                </c:pt>
                <c:pt idx="15">
                  <c:v>#N/A</c:v>
                </c:pt>
                <c:pt idx="16">
                  <c:v>2.2428005600000023E-2</c:v>
                </c:pt>
                <c:pt idx="17">
                  <c:v>#N/A</c:v>
                </c:pt>
                <c:pt idx="18">
                  <c:v>#N/A</c:v>
                </c:pt>
                <c:pt idx="19">
                  <c:v>2.1879087999999991E-2</c:v>
                </c:pt>
                <c:pt idx="20">
                  <c:v>#N/A</c:v>
                </c:pt>
                <c:pt idx="21">
                  <c:v>#N/A</c:v>
                </c:pt>
                <c:pt idx="22">
                  <c:v>3.5426255199999979E-2</c:v>
                </c:pt>
                <c:pt idx="23">
                  <c:v>#N/A</c:v>
                </c:pt>
                <c:pt idx="24">
                  <c:v>#N/A</c:v>
                </c:pt>
                <c:pt idx="25">
                  <c:v>3.2847718400000003E-2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724536"/>
        <c:axId val="393724144"/>
      </c:areaChar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StataOut_wealth!$G$54:$G$78</c:f>
              <c:numCache>
                <c:formatCode>General</c:formatCode>
                <c:ptCount val="25"/>
                <c:pt idx="0">
                  <c:v>0.12841790914535522</c:v>
                </c:pt>
                <c:pt idx="1">
                  <c:v>#N/A</c:v>
                </c:pt>
                <c:pt idx="2">
                  <c:v>#N/A</c:v>
                </c:pt>
                <c:pt idx="3">
                  <c:v>0.1301799863576889</c:v>
                </c:pt>
                <c:pt idx="4">
                  <c:v>#N/A</c:v>
                </c:pt>
                <c:pt idx="5">
                  <c:v>#N/A</c:v>
                </c:pt>
                <c:pt idx="6">
                  <c:v>0.15400391817092896</c:v>
                </c:pt>
                <c:pt idx="7">
                  <c:v>#N/A</c:v>
                </c:pt>
                <c:pt idx="8">
                  <c:v>#N/A</c:v>
                </c:pt>
                <c:pt idx="9">
                  <c:v>0.15660384297370911</c:v>
                </c:pt>
                <c:pt idx="10">
                  <c:v>#N/A</c:v>
                </c:pt>
                <c:pt idx="11">
                  <c:v>#N/A</c:v>
                </c:pt>
                <c:pt idx="12">
                  <c:v>0.14149895310401917</c:v>
                </c:pt>
                <c:pt idx="13">
                  <c:v>#N/A</c:v>
                </c:pt>
                <c:pt idx="14">
                  <c:v>#N/A</c:v>
                </c:pt>
                <c:pt idx="15">
                  <c:v>0.14700417220592499</c:v>
                </c:pt>
                <c:pt idx="16">
                  <c:v>#N/A</c:v>
                </c:pt>
                <c:pt idx="17">
                  <c:v>#N/A</c:v>
                </c:pt>
                <c:pt idx="18">
                  <c:v>0.16194100677967072</c:v>
                </c:pt>
                <c:pt idx="19">
                  <c:v>#N/A</c:v>
                </c:pt>
                <c:pt idx="20">
                  <c:v>#N/A</c:v>
                </c:pt>
                <c:pt idx="21">
                  <c:v>0.16616202890872955</c:v>
                </c:pt>
                <c:pt idx="22">
                  <c:v>#N/A</c:v>
                </c:pt>
                <c:pt idx="23">
                  <c:v>#N/A</c:v>
                </c:pt>
                <c:pt idx="24">
                  <c:v>0.18082104623317719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723752"/>
        <c:axId val="393722968"/>
      </c:lineChart>
      <c:dateAx>
        <c:axId val="39372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2968"/>
        <c:crosses val="autoZero"/>
        <c:auto val="0"/>
        <c:lblOffset val="100"/>
        <c:baseTimeUnit val="days"/>
      </c:dateAx>
      <c:valAx>
        <c:axId val="39372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3752"/>
        <c:crosses val="autoZero"/>
        <c:crossBetween val="midCat"/>
      </c:valAx>
      <c:valAx>
        <c:axId val="3937241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3724536"/>
        <c:crosses val="max"/>
        <c:crossBetween val="between"/>
      </c:valAx>
      <c:dateAx>
        <c:axId val="39372453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724144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 smtClean="0"/>
              <a:t>Capitalized Wealth Share with a Heterogeneous Capitalization Factor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605237531181147E-2"/>
          <c:y val="8.3635031205317845E-2"/>
          <c:w val="0.92587719024650805"/>
          <c:h val="0.86946674154349823"/>
        </c:manualLayout>
      </c:layout>
      <c:areaChart>
        <c:grouping val="stacked"/>
        <c:varyColors val="0"/>
        <c:ser>
          <c:idx val="2"/>
          <c:order val="3"/>
          <c:tx>
            <c:strRef>
              <c:f>'Data Figure 10'!$E$1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'Data Figure 10'!$D$2:$D$31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#N/A</c:v>
                </c:pt>
                <c:pt idx="4" formatCode="0.00">
                  <c:v>#N/A</c:v>
                </c:pt>
                <c:pt idx="5">
                  <c:v>125</c:v>
                </c:pt>
                <c:pt idx="6" formatCode="0.00">
                  <c:v>#N/A</c:v>
                </c:pt>
                <c:pt idx="7" formatCode="0.00">
                  <c:v>#N/A</c:v>
                </c:pt>
                <c:pt idx="8">
                  <c:v>250</c:v>
                </c:pt>
                <c:pt idx="9" formatCode="0.00">
                  <c:v>#N/A</c:v>
                </c:pt>
                <c:pt idx="10" formatCode="0.00">
                  <c:v>#N/A</c:v>
                </c:pt>
                <c:pt idx="11">
                  <c:v>375</c:v>
                </c:pt>
                <c:pt idx="12" formatCode="0.00">
                  <c:v>#N/A</c:v>
                </c:pt>
                <c:pt idx="13" formatCode="0.00">
                  <c:v>#N/A</c:v>
                </c:pt>
                <c:pt idx="14">
                  <c:v>500</c:v>
                </c:pt>
                <c:pt idx="15" formatCode="0.00">
                  <c:v>#N/A</c:v>
                </c:pt>
                <c:pt idx="16" formatCode="0.00">
                  <c:v>#N/A</c:v>
                </c:pt>
                <c:pt idx="17">
                  <c:v>625</c:v>
                </c:pt>
                <c:pt idx="18" formatCode="0.00">
                  <c:v>#N/A</c:v>
                </c:pt>
                <c:pt idx="19" formatCode="0.00">
                  <c:v>#N/A</c:v>
                </c:pt>
                <c:pt idx="20">
                  <c:v>750</c:v>
                </c:pt>
                <c:pt idx="21" formatCode="0.00">
                  <c:v>#N/A</c:v>
                </c:pt>
                <c:pt idx="22" formatCode="0.00">
                  <c:v>#N/A</c:v>
                </c:pt>
                <c:pt idx="23">
                  <c:v>875</c:v>
                </c:pt>
                <c:pt idx="24" formatCode="0.00">
                  <c:v>#N/A</c:v>
                </c:pt>
                <c:pt idx="25" formatCode="0.00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10'!$E$2:$E$31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0.10554694354535522</c:v>
                </c:pt>
                <c:pt idx="3">
                  <c:v>#N/A</c:v>
                </c:pt>
                <c:pt idx="4">
                  <c:v>#N/A</c:v>
                </c:pt>
                <c:pt idx="5">
                  <c:v>0.1067796051576889</c:v>
                </c:pt>
                <c:pt idx="6">
                  <c:v>#N/A</c:v>
                </c:pt>
                <c:pt idx="7">
                  <c:v>#N/A</c:v>
                </c:pt>
                <c:pt idx="8">
                  <c:v>0.13562121537092894</c:v>
                </c:pt>
                <c:pt idx="9">
                  <c:v>#N/A</c:v>
                </c:pt>
                <c:pt idx="10">
                  <c:v>#N/A</c:v>
                </c:pt>
                <c:pt idx="11">
                  <c:v>0.13506101257370912</c:v>
                </c:pt>
                <c:pt idx="12">
                  <c:v>#N/A</c:v>
                </c:pt>
                <c:pt idx="13">
                  <c:v>#N/A</c:v>
                </c:pt>
                <c:pt idx="14">
                  <c:v>0.12916153710401918</c:v>
                </c:pt>
                <c:pt idx="15">
                  <c:v>#N/A</c:v>
                </c:pt>
                <c:pt idx="16">
                  <c:v>#N/A</c:v>
                </c:pt>
                <c:pt idx="17">
                  <c:v>0.13579016940592498</c:v>
                </c:pt>
                <c:pt idx="18">
                  <c:v>#N/A</c:v>
                </c:pt>
                <c:pt idx="19">
                  <c:v>#N/A</c:v>
                </c:pt>
                <c:pt idx="20">
                  <c:v>0.15100146277967072</c:v>
                </c:pt>
                <c:pt idx="21">
                  <c:v>#N/A</c:v>
                </c:pt>
                <c:pt idx="22">
                  <c:v>#N/A</c:v>
                </c:pt>
                <c:pt idx="23">
                  <c:v>0.14844890130872956</c:v>
                </c:pt>
                <c:pt idx="24">
                  <c:v>#N/A</c:v>
                </c:pt>
                <c:pt idx="25">
                  <c:v>#N/A</c:v>
                </c:pt>
                <c:pt idx="26">
                  <c:v>0.16439718703317718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4"/>
          <c:tx>
            <c:strRef>
              <c:f>'Data Figure 10'!$F$1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7030A0">
                <a:alpha val="30000"/>
              </a:srgbClr>
            </a:solidFill>
            <a:ln>
              <a:noFill/>
            </a:ln>
            <a:effectLst/>
          </c:spPr>
          <c:cat>
            <c:numRef>
              <c:f>'Data Figure 10'!$D$2:$D$31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.00">
                  <c:v>#N/A</c:v>
                </c:pt>
                <c:pt idx="4" formatCode="0.00">
                  <c:v>#N/A</c:v>
                </c:pt>
                <c:pt idx="5">
                  <c:v>125</c:v>
                </c:pt>
                <c:pt idx="6" formatCode="0.00">
                  <c:v>#N/A</c:v>
                </c:pt>
                <c:pt idx="7" formatCode="0.00">
                  <c:v>#N/A</c:v>
                </c:pt>
                <c:pt idx="8">
                  <c:v>250</c:v>
                </c:pt>
                <c:pt idx="9" formatCode="0.00">
                  <c:v>#N/A</c:v>
                </c:pt>
                <c:pt idx="10" formatCode="0.00">
                  <c:v>#N/A</c:v>
                </c:pt>
                <c:pt idx="11">
                  <c:v>375</c:v>
                </c:pt>
                <c:pt idx="12" formatCode="0.00">
                  <c:v>#N/A</c:v>
                </c:pt>
                <c:pt idx="13" formatCode="0.00">
                  <c:v>#N/A</c:v>
                </c:pt>
                <c:pt idx="14">
                  <c:v>500</c:v>
                </c:pt>
                <c:pt idx="15" formatCode="0.00">
                  <c:v>#N/A</c:v>
                </c:pt>
                <c:pt idx="16" formatCode="0.00">
                  <c:v>#N/A</c:v>
                </c:pt>
                <c:pt idx="17">
                  <c:v>625</c:v>
                </c:pt>
                <c:pt idx="18" formatCode="0.00">
                  <c:v>#N/A</c:v>
                </c:pt>
                <c:pt idx="19" formatCode="0.00">
                  <c:v>#N/A</c:v>
                </c:pt>
                <c:pt idx="20">
                  <c:v>750</c:v>
                </c:pt>
                <c:pt idx="21" formatCode="0.00">
                  <c:v>#N/A</c:v>
                </c:pt>
                <c:pt idx="22" formatCode="0.00">
                  <c:v>#N/A</c:v>
                </c:pt>
                <c:pt idx="23">
                  <c:v>875</c:v>
                </c:pt>
                <c:pt idx="24" formatCode="0.00">
                  <c:v>#N/A</c:v>
                </c:pt>
                <c:pt idx="25" formatCode="0.00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10'!$F$2:$F$31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4.5741931199999988E-2</c:v>
                </c:pt>
                <c:pt idx="3">
                  <c:v>#N/A</c:v>
                </c:pt>
                <c:pt idx="4">
                  <c:v>#N/A</c:v>
                </c:pt>
                <c:pt idx="5">
                  <c:v>4.6800762399999987E-2</c:v>
                </c:pt>
                <c:pt idx="6">
                  <c:v>#N/A</c:v>
                </c:pt>
                <c:pt idx="7">
                  <c:v>#N/A</c:v>
                </c:pt>
                <c:pt idx="8">
                  <c:v>3.6765405600000023E-2</c:v>
                </c:pt>
                <c:pt idx="9">
                  <c:v>#N/A</c:v>
                </c:pt>
                <c:pt idx="10">
                  <c:v>#N/A</c:v>
                </c:pt>
                <c:pt idx="11">
                  <c:v>4.3085660799999981E-2</c:v>
                </c:pt>
                <c:pt idx="12">
                  <c:v>#N/A</c:v>
                </c:pt>
                <c:pt idx="13">
                  <c:v>#N/A</c:v>
                </c:pt>
                <c:pt idx="14">
                  <c:v>2.467483199999998E-2</c:v>
                </c:pt>
                <c:pt idx="15">
                  <c:v>#N/A</c:v>
                </c:pt>
                <c:pt idx="16">
                  <c:v>#N/A</c:v>
                </c:pt>
                <c:pt idx="17">
                  <c:v>2.2428005600000023E-2</c:v>
                </c:pt>
                <c:pt idx="18">
                  <c:v>#N/A</c:v>
                </c:pt>
                <c:pt idx="19">
                  <c:v>#N/A</c:v>
                </c:pt>
                <c:pt idx="20">
                  <c:v>2.1879087999999991E-2</c:v>
                </c:pt>
                <c:pt idx="21">
                  <c:v>#N/A</c:v>
                </c:pt>
                <c:pt idx="22">
                  <c:v>#N/A</c:v>
                </c:pt>
                <c:pt idx="23">
                  <c:v>3.5426255199999979E-2</c:v>
                </c:pt>
                <c:pt idx="24">
                  <c:v>#N/A</c:v>
                </c:pt>
                <c:pt idx="25">
                  <c:v>#N/A</c:v>
                </c:pt>
                <c:pt idx="26">
                  <c:v>3.2847718400000003E-2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91776"/>
        <c:axId val="390992560"/>
      </c:areaChart>
      <c:scatterChart>
        <c:scatterStyle val="lineMarker"/>
        <c:varyColors val="0"/>
        <c:ser>
          <c:idx val="6"/>
          <c:order val="0"/>
          <c:tx>
            <c:strRef>
              <c:f>'Data Figure 10'!$I$3</c:f>
              <c:strCache>
                <c:ptCount val="1"/>
                <c:pt idx="0">
                  <c:v>Preferred Wealth, FA Concepts &amp; Values, Tax Units</c:v>
                </c:pt>
              </c:strCache>
            </c:strRef>
          </c:tx>
          <c:spPr>
            <a:ln w="19050" cap="rnd">
              <a:solidFill>
                <a:srgbClr val="7030A0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10'!$I$4:$I$28</c:f>
              <c:numCache>
                <c:formatCode>0%</c:formatCode>
                <c:ptCount val="25"/>
                <c:pt idx="0">
                  <c:v>0.12841790914535522</c:v>
                </c:pt>
                <c:pt idx="1">
                  <c:v>#N/A</c:v>
                </c:pt>
                <c:pt idx="2">
                  <c:v>#N/A</c:v>
                </c:pt>
                <c:pt idx="3">
                  <c:v>0.12974661588668823</c:v>
                </c:pt>
                <c:pt idx="4">
                  <c:v>#N/A</c:v>
                </c:pt>
                <c:pt idx="5">
                  <c:v>#N/A</c:v>
                </c:pt>
                <c:pt idx="6">
                  <c:v>0.15289074182510376</c:v>
                </c:pt>
                <c:pt idx="7">
                  <c:v>#N/A</c:v>
                </c:pt>
                <c:pt idx="8">
                  <c:v>#N/A</c:v>
                </c:pt>
                <c:pt idx="9">
                  <c:v>0.15572600066661835</c:v>
                </c:pt>
                <c:pt idx="10">
                  <c:v>#N/A</c:v>
                </c:pt>
                <c:pt idx="11">
                  <c:v>#N/A</c:v>
                </c:pt>
                <c:pt idx="12">
                  <c:v>0.14046996831893921</c:v>
                </c:pt>
                <c:pt idx="13">
                  <c:v>#N/A</c:v>
                </c:pt>
                <c:pt idx="14">
                  <c:v>#N/A</c:v>
                </c:pt>
                <c:pt idx="15">
                  <c:v>0.14726707339286804</c:v>
                </c:pt>
                <c:pt idx="16">
                  <c:v>#N/A</c:v>
                </c:pt>
                <c:pt idx="17">
                  <c:v>#N/A</c:v>
                </c:pt>
                <c:pt idx="18">
                  <c:v>0.16202673316001892</c:v>
                </c:pt>
                <c:pt idx="19">
                  <c:v>#N/A</c:v>
                </c:pt>
                <c:pt idx="20">
                  <c:v>#N/A</c:v>
                </c:pt>
                <c:pt idx="21">
                  <c:v>0.16637815535068512</c:v>
                </c:pt>
                <c:pt idx="22">
                  <c:v>#N/A</c:v>
                </c:pt>
                <c:pt idx="23">
                  <c:v>#N/A</c:v>
                </c:pt>
                <c:pt idx="24">
                  <c:v>0.18459118902683258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'Data Figure 10'!$B$3</c:f>
              <c:strCache>
                <c:ptCount val="1"/>
                <c:pt idx="0">
                  <c:v>LB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10'!$B$4:$B$28</c:f>
              <c:numCache>
                <c:formatCode>0.00</c:formatCode>
                <c:ptCount val="25"/>
                <c:pt idx="0">
                  <c:v>0.10554694354535522</c:v>
                </c:pt>
                <c:pt idx="1">
                  <c:v>#N/A</c:v>
                </c:pt>
                <c:pt idx="2">
                  <c:v>#N/A</c:v>
                </c:pt>
                <c:pt idx="3">
                  <c:v>0.1067796051576889</c:v>
                </c:pt>
                <c:pt idx="4">
                  <c:v>#N/A</c:v>
                </c:pt>
                <c:pt idx="5">
                  <c:v>#N/A</c:v>
                </c:pt>
                <c:pt idx="6">
                  <c:v>0.13562121537092894</c:v>
                </c:pt>
                <c:pt idx="7">
                  <c:v>#N/A</c:v>
                </c:pt>
                <c:pt idx="8">
                  <c:v>#N/A</c:v>
                </c:pt>
                <c:pt idx="9">
                  <c:v>0.13506101257370912</c:v>
                </c:pt>
                <c:pt idx="10">
                  <c:v>#N/A</c:v>
                </c:pt>
                <c:pt idx="11">
                  <c:v>#N/A</c:v>
                </c:pt>
                <c:pt idx="12">
                  <c:v>0.12916153710401918</c:v>
                </c:pt>
                <c:pt idx="13">
                  <c:v>#N/A</c:v>
                </c:pt>
                <c:pt idx="14">
                  <c:v>#N/A</c:v>
                </c:pt>
                <c:pt idx="15">
                  <c:v>0.13579016940592498</c:v>
                </c:pt>
                <c:pt idx="16">
                  <c:v>#N/A</c:v>
                </c:pt>
                <c:pt idx="17">
                  <c:v>#N/A</c:v>
                </c:pt>
                <c:pt idx="18">
                  <c:v>0.15100146277967072</c:v>
                </c:pt>
                <c:pt idx="19">
                  <c:v>#N/A</c:v>
                </c:pt>
                <c:pt idx="20">
                  <c:v>#N/A</c:v>
                </c:pt>
                <c:pt idx="21">
                  <c:v>0.14844890130872956</c:v>
                </c:pt>
                <c:pt idx="22">
                  <c:v>#N/A</c:v>
                </c:pt>
                <c:pt idx="23">
                  <c:v>#N/A</c:v>
                </c:pt>
                <c:pt idx="24">
                  <c:v>0.16439718703317718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'Data Figure 10'!$C$3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10'!$C$4:$C$28</c:f>
              <c:numCache>
                <c:formatCode>0.00</c:formatCode>
                <c:ptCount val="25"/>
                <c:pt idx="0">
                  <c:v>0.15128887474535521</c:v>
                </c:pt>
                <c:pt idx="1">
                  <c:v>#N/A</c:v>
                </c:pt>
                <c:pt idx="2">
                  <c:v>#N/A</c:v>
                </c:pt>
                <c:pt idx="3">
                  <c:v>0.15358036755768889</c:v>
                </c:pt>
                <c:pt idx="4">
                  <c:v>#N/A</c:v>
                </c:pt>
                <c:pt idx="5">
                  <c:v>#N/A</c:v>
                </c:pt>
                <c:pt idx="6">
                  <c:v>0.17238662097092897</c:v>
                </c:pt>
                <c:pt idx="7">
                  <c:v>#N/A</c:v>
                </c:pt>
                <c:pt idx="8">
                  <c:v>#N/A</c:v>
                </c:pt>
                <c:pt idx="9">
                  <c:v>0.1781466733737091</c:v>
                </c:pt>
                <c:pt idx="10">
                  <c:v>#N/A</c:v>
                </c:pt>
                <c:pt idx="11">
                  <c:v>#N/A</c:v>
                </c:pt>
                <c:pt idx="12">
                  <c:v>0.15383636910401915</c:v>
                </c:pt>
                <c:pt idx="13">
                  <c:v>#N/A</c:v>
                </c:pt>
                <c:pt idx="14">
                  <c:v>#N/A</c:v>
                </c:pt>
                <c:pt idx="15">
                  <c:v>0.158218175005925</c:v>
                </c:pt>
                <c:pt idx="16">
                  <c:v>#N/A</c:v>
                </c:pt>
                <c:pt idx="17">
                  <c:v>#N/A</c:v>
                </c:pt>
                <c:pt idx="18">
                  <c:v>0.17288055077967071</c:v>
                </c:pt>
                <c:pt idx="19">
                  <c:v>#N/A</c:v>
                </c:pt>
                <c:pt idx="20">
                  <c:v>#N/A</c:v>
                </c:pt>
                <c:pt idx="21">
                  <c:v>0.18387515650872954</c:v>
                </c:pt>
                <c:pt idx="22">
                  <c:v>#N/A</c:v>
                </c:pt>
                <c:pt idx="23">
                  <c:v>#N/A</c:v>
                </c:pt>
                <c:pt idx="24">
                  <c:v>0.19724490543317719</c:v>
                </c:pt>
              </c:numCache>
            </c:numRef>
          </c:yVal>
          <c:smooth val="0"/>
        </c:ser>
        <c:ser>
          <c:idx val="4"/>
          <c:order val="5"/>
          <c:tx>
            <c:strRef>
              <c:f>'Data Figure 10'!$G$3</c:f>
              <c:strCache>
                <c:ptCount val="1"/>
                <c:pt idx="0">
                  <c:v>Capitalized Tax Income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10'!$G$4:$G$28</c:f>
              <c:numCache>
                <c:formatCode>0%</c:formatCode>
                <c:ptCount val="25"/>
                <c:pt idx="0">
                  <c:v>0.11501000000000001</c:v>
                </c:pt>
                <c:pt idx="1">
                  <c:v>0.1169</c:v>
                </c:pt>
                <c:pt idx="2">
                  <c:v>0.11177000000000001</c:v>
                </c:pt>
                <c:pt idx="3">
                  <c:v>0.12195000000000002</c:v>
                </c:pt>
                <c:pt idx="4">
                  <c:v>0.12464000000000001</c:v>
                </c:pt>
                <c:pt idx="5">
                  <c:v>0.12100000000000001</c:v>
                </c:pt>
                <c:pt idx="6">
                  <c:v>0.12345</c:v>
                </c:pt>
                <c:pt idx="7">
                  <c:v>0.1315699964761734</c:v>
                </c:pt>
                <c:pt idx="8">
                  <c:v>0.13940000534057617</c:v>
                </c:pt>
                <c:pt idx="9">
                  <c:v>0.14519000053405762</c:v>
                </c:pt>
                <c:pt idx="10">
                  <c:v>0.15029999613761902</c:v>
                </c:pt>
                <c:pt idx="11">
                  <c:v>0.1598999947309494</c:v>
                </c:pt>
                <c:pt idx="12">
                  <c:v>0.15710000693798065</c:v>
                </c:pt>
                <c:pt idx="13">
                  <c:v>0.14546999335289001</c:v>
                </c:pt>
                <c:pt idx="14">
                  <c:v>0.14672000706195831</c:v>
                </c:pt>
                <c:pt idx="15">
                  <c:v>0.15621000528335571</c:v>
                </c:pt>
                <c:pt idx="16">
                  <c:v>0.16297000646591187</c:v>
                </c:pt>
                <c:pt idx="17">
                  <c:v>0.16767999529838562</c:v>
                </c:pt>
                <c:pt idx="18">
                  <c:v>0.17670999467372894</c:v>
                </c:pt>
                <c:pt idx="19">
                  <c:v>0.18975000083446503</c:v>
                </c:pt>
                <c:pt idx="20">
                  <c:v>0.18869000673294067</c:v>
                </c:pt>
                <c:pt idx="21">
                  <c:v>0.20708000659942627</c:v>
                </c:pt>
                <c:pt idx="22">
                  <c:v>0.20334999263286591</c:v>
                </c:pt>
                <c:pt idx="23">
                  <c:v>0.22008000314235687</c:v>
                </c:pt>
                <c:pt idx="24">
                  <c:v>#N/A</c:v>
                </c:pt>
              </c:numCache>
            </c:numRef>
          </c:yVal>
          <c:smooth val="0"/>
        </c:ser>
        <c:ser>
          <c:idx val="8"/>
          <c:order val="6"/>
          <c:tx>
            <c:strRef>
              <c:f>'Data Figure 10'!$K$3</c:f>
              <c:strCache>
                <c:ptCount val="1"/>
                <c:pt idx="0">
                  <c:v>Capitalized Tax Income - Alternate Fixed Income (Estate Tax)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10'!$K$4:$K$28</c:f>
              <c:numCache>
                <c:formatCode>0.0%</c:formatCode>
                <c:ptCount val="25"/>
                <c:pt idx="0">
                  <c:v>0.11501000000000001</c:v>
                </c:pt>
                <c:pt idx="1">
                  <c:v>0.11689000000000002</c:v>
                </c:pt>
                <c:pt idx="2">
                  <c:v>0.11177000000000001</c:v>
                </c:pt>
                <c:pt idx="3">
                  <c:v>0.12194000000000001</c:v>
                </c:pt>
                <c:pt idx="4">
                  <c:v>0.12464</c:v>
                </c:pt>
                <c:pt idx="5">
                  <c:v>0.12100000000000002</c:v>
                </c:pt>
                <c:pt idx="6">
                  <c:v>0.12344000000000001</c:v>
                </c:pt>
                <c:pt idx="7">
                  <c:v>0.12751319864566868</c:v>
                </c:pt>
                <c:pt idx="8">
                  <c:v>0.13659154659002778</c:v>
                </c:pt>
                <c:pt idx="9">
                  <c:v>0.14277180993862415</c:v>
                </c:pt>
                <c:pt idx="10">
                  <c:v>0.1469216420158751</c:v>
                </c:pt>
                <c:pt idx="11">
                  <c:v>0.15887091090246228</c:v>
                </c:pt>
                <c:pt idx="12">
                  <c:v>0.1554303220702124</c:v>
                </c:pt>
                <c:pt idx="13">
                  <c:v>0.14181178091892119</c:v>
                </c:pt>
                <c:pt idx="14">
                  <c:v>0.13581198151915128</c:v>
                </c:pt>
                <c:pt idx="15">
                  <c:v>0.14771224245479858</c:v>
                </c:pt>
                <c:pt idx="16">
                  <c:v>0.14824515869956512</c:v>
                </c:pt>
                <c:pt idx="17">
                  <c:v>0.15815611468568475</c:v>
                </c:pt>
                <c:pt idx="18">
                  <c:v>0.16859842839510925</c:v>
                </c:pt>
                <c:pt idx="19">
                  <c:v>0.16712593930932765</c:v>
                </c:pt>
                <c:pt idx="20">
                  <c:v>0.16605026508154111</c:v>
                </c:pt>
                <c:pt idx="21">
                  <c:v>0.179386454241732</c:v>
                </c:pt>
                <c:pt idx="22">
                  <c:v>0.17363015073066687</c:v>
                </c:pt>
                <c:pt idx="23">
                  <c:v>0.18700055899743223</c:v>
                </c:pt>
                <c:pt idx="24" formatCode="0%">
                  <c:v>#N/A</c:v>
                </c:pt>
              </c:numCache>
            </c:numRef>
          </c:yVal>
          <c:smooth val="0"/>
        </c:ser>
        <c:ser>
          <c:idx val="5"/>
          <c:order val="7"/>
          <c:tx>
            <c:strRef>
              <c:f>'Data Figure 10'!$J$3</c:f>
              <c:strCache>
                <c:ptCount val="1"/>
                <c:pt idx="0">
                  <c:v>Capitalized Tax Income - Alternate Fixed Income (10 Yr. Treasury)</c:v>
                </c:pt>
              </c:strCache>
            </c:strRef>
          </c:tx>
          <c:spPr>
            <a:ln w="19050" cap="rnd">
              <a:solidFill>
                <a:srgbClr val="00B050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'Data Figure 10'!$A$4:$A$28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'Data Figure 10'!$J$4:$J$28</c:f>
              <c:numCache>
                <c:formatCode>0.0%</c:formatCode>
                <c:ptCount val="25"/>
                <c:pt idx="0">
                  <c:v>0.11003</c:v>
                </c:pt>
                <c:pt idx="1">
                  <c:v>0.11106000000000001</c:v>
                </c:pt>
                <c:pt idx="2">
                  <c:v>0.10578000000000001</c:v>
                </c:pt>
                <c:pt idx="3">
                  <c:v>0.11408000000000001</c:v>
                </c:pt>
                <c:pt idx="4">
                  <c:v>0.11654</c:v>
                </c:pt>
                <c:pt idx="5">
                  <c:v>0.10953</c:v>
                </c:pt>
                <c:pt idx="6">
                  <c:v>0.11506000000000001</c:v>
                </c:pt>
                <c:pt idx="7">
                  <c:v>0.12291000038385391</c:v>
                </c:pt>
                <c:pt idx="8">
                  <c:v>0.1315000057220459</c:v>
                </c:pt>
                <c:pt idx="9">
                  <c:v>0.1402599960565567</c:v>
                </c:pt>
                <c:pt idx="10">
                  <c:v>0.14395999908447266</c:v>
                </c:pt>
                <c:pt idx="11">
                  <c:v>0.15374000370502472</c:v>
                </c:pt>
                <c:pt idx="12">
                  <c:v>0.15328000485897064</c:v>
                </c:pt>
                <c:pt idx="13">
                  <c:v>0.13860000669956207</c:v>
                </c:pt>
                <c:pt idx="14">
                  <c:v>0.13741999864578247</c:v>
                </c:pt>
                <c:pt idx="15">
                  <c:v>0.14238999783992767</c:v>
                </c:pt>
                <c:pt idx="16">
                  <c:v>0.1469700038433075</c:v>
                </c:pt>
                <c:pt idx="17">
                  <c:v>0.15331999957561493</c:v>
                </c:pt>
                <c:pt idx="18">
                  <c:v>0.16398000717163086</c:v>
                </c:pt>
                <c:pt idx="19">
                  <c:v>0.17637999355792999</c:v>
                </c:pt>
                <c:pt idx="20">
                  <c:v>0.17015999555587769</c:v>
                </c:pt>
                <c:pt idx="21">
                  <c:v>0.17997999489307404</c:v>
                </c:pt>
                <c:pt idx="22">
                  <c:v>0.17743000388145447</c:v>
                </c:pt>
                <c:pt idx="23">
                  <c:v>0.19728000462055206</c:v>
                </c:pt>
                <c:pt idx="24" formatCode="0%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89424"/>
        <c:axId val="390988248"/>
      </c:scatterChart>
      <c:valAx>
        <c:axId val="390989424"/>
        <c:scaling>
          <c:orientation val="minMax"/>
          <c:max val="2013"/>
          <c:min val="1989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8248"/>
        <c:crosses val="autoZero"/>
        <c:crossBetween val="midCat"/>
        <c:majorUnit val="3"/>
      </c:valAx>
      <c:valAx>
        <c:axId val="390988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9424"/>
        <c:crosses val="autoZero"/>
        <c:crossBetween val="midCat"/>
      </c:valAx>
      <c:valAx>
        <c:axId val="3909925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0991776"/>
        <c:crosses val="max"/>
        <c:crossBetween val="between"/>
      </c:valAx>
      <c:dateAx>
        <c:axId val="39099177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92560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5.4535379292324042E-2"/>
          <c:y val="0.12166149055964039"/>
          <c:w val="0.42733317669118648"/>
          <c:h val="0.119781855343859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1"/>
          <c:tx>
            <c:strRef>
              <c:f>StataOut_wealth!$AE$52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StataOut_wealth!$AE$53:$AE$80</c:f>
              <c:numCache>
                <c:formatCode>General</c:formatCode>
                <c:ptCount val="28"/>
                <c:pt idx="0">
                  <c:v>0</c:v>
                </c:pt>
                <c:pt idx="1">
                  <c:v>0.10554694354535522</c:v>
                </c:pt>
                <c:pt idx="2">
                  <c:v>#N/A</c:v>
                </c:pt>
                <c:pt idx="3">
                  <c:v>#N/A</c:v>
                </c:pt>
                <c:pt idx="4">
                  <c:v>0.1067796051576889</c:v>
                </c:pt>
                <c:pt idx="5">
                  <c:v>#N/A</c:v>
                </c:pt>
                <c:pt idx="6">
                  <c:v>#N/A</c:v>
                </c:pt>
                <c:pt idx="7">
                  <c:v>0.13562121537092894</c:v>
                </c:pt>
                <c:pt idx="8">
                  <c:v>#N/A</c:v>
                </c:pt>
                <c:pt idx="9">
                  <c:v>#N/A</c:v>
                </c:pt>
                <c:pt idx="10">
                  <c:v>0.13506101257370912</c:v>
                </c:pt>
                <c:pt idx="11">
                  <c:v>#N/A</c:v>
                </c:pt>
                <c:pt idx="12">
                  <c:v>#N/A</c:v>
                </c:pt>
                <c:pt idx="13">
                  <c:v>0.12916153710401918</c:v>
                </c:pt>
                <c:pt idx="14">
                  <c:v>#N/A</c:v>
                </c:pt>
                <c:pt idx="15">
                  <c:v>#N/A</c:v>
                </c:pt>
                <c:pt idx="16">
                  <c:v>0.13579016940592498</c:v>
                </c:pt>
                <c:pt idx="17">
                  <c:v>#N/A</c:v>
                </c:pt>
                <c:pt idx="18">
                  <c:v>#N/A</c:v>
                </c:pt>
                <c:pt idx="19">
                  <c:v>0.15100146277967072</c:v>
                </c:pt>
                <c:pt idx="20">
                  <c:v>#N/A</c:v>
                </c:pt>
                <c:pt idx="21">
                  <c:v>#N/A</c:v>
                </c:pt>
                <c:pt idx="22">
                  <c:v>0.14844890130872956</c:v>
                </c:pt>
                <c:pt idx="23">
                  <c:v>#N/A</c:v>
                </c:pt>
                <c:pt idx="24">
                  <c:v>#N/A</c:v>
                </c:pt>
                <c:pt idx="25">
                  <c:v>0.16439718703317718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2"/>
          <c:order val="2"/>
          <c:tx>
            <c:strRef>
              <c:f>StataOut_wealth!$AF$52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StataOut_wealth!$AD$53:$AD$80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125</c:v>
                </c:pt>
                <c:pt idx="5">
                  <c:v>#N/A</c:v>
                </c:pt>
                <c:pt idx="6">
                  <c:v>#N/A</c:v>
                </c:pt>
                <c:pt idx="7">
                  <c:v>250</c:v>
                </c:pt>
                <c:pt idx="8">
                  <c:v>#N/A</c:v>
                </c:pt>
                <c:pt idx="9">
                  <c:v>#N/A</c:v>
                </c:pt>
                <c:pt idx="10">
                  <c:v>375</c:v>
                </c:pt>
                <c:pt idx="11">
                  <c:v>#N/A</c:v>
                </c:pt>
                <c:pt idx="12">
                  <c:v>#N/A</c:v>
                </c:pt>
                <c:pt idx="13">
                  <c:v>500</c:v>
                </c:pt>
                <c:pt idx="14">
                  <c:v>#N/A</c:v>
                </c:pt>
                <c:pt idx="15">
                  <c:v>#N/A</c:v>
                </c:pt>
                <c:pt idx="16">
                  <c:v>625</c:v>
                </c:pt>
                <c:pt idx="17">
                  <c:v>#N/A</c:v>
                </c:pt>
                <c:pt idx="18">
                  <c:v>#N/A</c:v>
                </c:pt>
                <c:pt idx="19">
                  <c:v>750</c:v>
                </c:pt>
                <c:pt idx="20">
                  <c:v>#N/A</c:v>
                </c:pt>
                <c:pt idx="21">
                  <c:v>#N/A</c:v>
                </c:pt>
                <c:pt idx="22">
                  <c:v>875</c:v>
                </c:pt>
                <c:pt idx="23">
                  <c:v>#N/A</c:v>
                </c:pt>
                <c:pt idx="24">
                  <c:v>#N/A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</c:numCache>
            </c:numRef>
          </c:cat>
          <c:val>
            <c:numRef>
              <c:f>StataOut_wealth!$AF$53:$AF$80</c:f>
              <c:numCache>
                <c:formatCode>General</c:formatCode>
                <c:ptCount val="28"/>
                <c:pt idx="0">
                  <c:v>0</c:v>
                </c:pt>
                <c:pt idx="1">
                  <c:v>4.5741931199999988E-2</c:v>
                </c:pt>
                <c:pt idx="2">
                  <c:v>#N/A</c:v>
                </c:pt>
                <c:pt idx="3">
                  <c:v>#N/A</c:v>
                </c:pt>
                <c:pt idx="4">
                  <c:v>4.6800762399999987E-2</c:v>
                </c:pt>
                <c:pt idx="5">
                  <c:v>#N/A</c:v>
                </c:pt>
                <c:pt idx="6">
                  <c:v>#N/A</c:v>
                </c:pt>
                <c:pt idx="7">
                  <c:v>3.6765405600000023E-2</c:v>
                </c:pt>
                <c:pt idx="8">
                  <c:v>#N/A</c:v>
                </c:pt>
                <c:pt idx="9">
                  <c:v>#N/A</c:v>
                </c:pt>
                <c:pt idx="10">
                  <c:v>4.3085660799999981E-2</c:v>
                </c:pt>
                <c:pt idx="11">
                  <c:v>#N/A</c:v>
                </c:pt>
                <c:pt idx="12">
                  <c:v>#N/A</c:v>
                </c:pt>
                <c:pt idx="13">
                  <c:v>2.467483199999998E-2</c:v>
                </c:pt>
                <c:pt idx="14">
                  <c:v>#N/A</c:v>
                </c:pt>
                <c:pt idx="15">
                  <c:v>#N/A</c:v>
                </c:pt>
                <c:pt idx="16">
                  <c:v>2.2428005600000023E-2</c:v>
                </c:pt>
                <c:pt idx="17">
                  <c:v>#N/A</c:v>
                </c:pt>
                <c:pt idx="18">
                  <c:v>#N/A</c:v>
                </c:pt>
                <c:pt idx="19">
                  <c:v>2.1879087999999991E-2</c:v>
                </c:pt>
                <c:pt idx="20">
                  <c:v>#N/A</c:v>
                </c:pt>
                <c:pt idx="21">
                  <c:v>#N/A</c:v>
                </c:pt>
                <c:pt idx="22">
                  <c:v>3.5426255199999979E-2</c:v>
                </c:pt>
                <c:pt idx="23">
                  <c:v>#N/A</c:v>
                </c:pt>
                <c:pt idx="24">
                  <c:v>#N/A</c:v>
                </c:pt>
                <c:pt idx="25">
                  <c:v>3.2847718400000003E-2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990600"/>
        <c:axId val="390988640"/>
      </c:areaChart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StataOut_wealth!$B$54:$B$78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StataOut_wealth!$G$54:$G$78</c:f>
              <c:numCache>
                <c:formatCode>General</c:formatCode>
                <c:ptCount val="25"/>
                <c:pt idx="0">
                  <c:v>0.12841790914535522</c:v>
                </c:pt>
                <c:pt idx="1">
                  <c:v>#N/A</c:v>
                </c:pt>
                <c:pt idx="2">
                  <c:v>#N/A</c:v>
                </c:pt>
                <c:pt idx="3">
                  <c:v>0.1301799863576889</c:v>
                </c:pt>
                <c:pt idx="4">
                  <c:v>#N/A</c:v>
                </c:pt>
                <c:pt idx="5">
                  <c:v>#N/A</c:v>
                </c:pt>
                <c:pt idx="6">
                  <c:v>0.15400391817092896</c:v>
                </c:pt>
                <c:pt idx="7">
                  <c:v>#N/A</c:v>
                </c:pt>
                <c:pt idx="8">
                  <c:v>#N/A</c:v>
                </c:pt>
                <c:pt idx="9">
                  <c:v>0.15660384297370911</c:v>
                </c:pt>
                <c:pt idx="10">
                  <c:v>#N/A</c:v>
                </c:pt>
                <c:pt idx="11">
                  <c:v>#N/A</c:v>
                </c:pt>
                <c:pt idx="12">
                  <c:v>0.14149895310401917</c:v>
                </c:pt>
                <c:pt idx="13">
                  <c:v>#N/A</c:v>
                </c:pt>
                <c:pt idx="14">
                  <c:v>#N/A</c:v>
                </c:pt>
                <c:pt idx="15">
                  <c:v>0.14700417220592499</c:v>
                </c:pt>
                <c:pt idx="16">
                  <c:v>#N/A</c:v>
                </c:pt>
                <c:pt idx="17">
                  <c:v>#N/A</c:v>
                </c:pt>
                <c:pt idx="18">
                  <c:v>0.16194100677967072</c:v>
                </c:pt>
                <c:pt idx="19">
                  <c:v>#N/A</c:v>
                </c:pt>
                <c:pt idx="20">
                  <c:v>#N/A</c:v>
                </c:pt>
                <c:pt idx="21">
                  <c:v>0.16616202890872955</c:v>
                </c:pt>
                <c:pt idx="22">
                  <c:v>#N/A</c:v>
                </c:pt>
                <c:pt idx="23">
                  <c:v>#N/A</c:v>
                </c:pt>
                <c:pt idx="24">
                  <c:v>0.18082104623317719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85896"/>
        <c:axId val="390989816"/>
      </c:lineChart>
      <c:dateAx>
        <c:axId val="390985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9816"/>
        <c:crosses val="autoZero"/>
        <c:auto val="0"/>
        <c:lblOffset val="100"/>
        <c:baseTimeUnit val="days"/>
      </c:dateAx>
      <c:valAx>
        <c:axId val="39098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5896"/>
        <c:crosses val="autoZero"/>
        <c:crossBetween val="midCat"/>
      </c:valAx>
      <c:valAx>
        <c:axId val="39098864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90990600"/>
        <c:crosses val="max"/>
        <c:crossBetween val="between"/>
      </c:valAx>
      <c:dateAx>
        <c:axId val="3909906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88640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A. Top 1% Total Income Shares</a:t>
            </a:r>
            <a:endParaRPr lang="en-US" sz="10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2"/>
          <c:tx>
            <c:strRef>
              <c:f>'Data Figure 11'!$F$1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'Data Figure 11'!$E$2:$E$31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125</c:v>
                </c:pt>
                <c:pt idx="6">
                  <c:v>#N/A</c:v>
                </c:pt>
                <c:pt idx="7">
                  <c:v>#N/A</c:v>
                </c:pt>
                <c:pt idx="8">
                  <c:v>250</c:v>
                </c:pt>
                <c:pt idx="9">
                  <c:v>#N/A</c:v>
                </c:pt>
                <c:pt idx="10">
                  <c:v>#N/A</c:v>
                </c:pt>
                <c:pt idx="11">
                  <c:v>375</c:v>
                </c:pt>
                <c:pt idx="12">
                  <c:v>#N/A</c:v>
                </c:pt>
                <c:pt idx="13">
                  <c:v>#N/A</c:v>
                </c:pt>
                <c:pt idx="14">
                  <c:v>500</c:v>
                </c:pt>
                <c:pt idx="15">
                  <c:v>#N/A</c:v>
                </c:pt>
                <c:pt idx="16">
                  <c:v>#N/A</c:v>
                </c:pt>
                <c:pt idx="17">
                  <c:v>625</c:v>
                </c:pt>
                <c:pt idx="18">
                  <c:v>#N/A</c:v>
                </c:pt>
                <c:pt idx="19">
                  <c:v>#N/A</c:v>
                </c:pt>
                <c:pt idx="20">
                  <c:v>750</c:v>
                </c:pt>
                <c:pt idx="21">
                  <c:v>#N/A</c:v>
                </c:pt>
                <c:pt idx="22">
                  <c:v>#N/A</c:v>
                </c:pt>
                <c:pt idx="23">
                  <c:v>875</c:v>
                </c:pt>
                <c:pt idx="24">
                  <c:v>#N/A</c:v>
                </c:pt>
                <c:pt idx="25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11'!$F$2:$F$31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0.1439441205101181</c:v>
                </c:pt>
                <c:pt idx="3">
                  <c:v>#N/A</c:v>
                </c:pt>
                <c:pt idx="4">
                  <c:v>#N/A</c:v>
                </c:pt>
                <c:pt idx="5">
                  <c:v>0.12550318638726043</c:v>
                </c:pt>
                <c:pt idx="6">
                  <c:v>#N/A</c:v>
                </c:pt>
                <c:pt idx="7">
                  <c:v>#N/A</c:v>
                </c:pt>
                <c:pt idx="8">
                  <c:v>0.14581870017063447</c:v>
                </c:pt>
                <c:pt idx="9">
                  <c:v>#N/A</c:v>
                </c:pt>
                <c:pt idx="10">
                  <c:v>#N/A</c:v>
                </c:pt>
                <c:pt idx="11">
                  <c:v>0.17721199733669279</c:v>
                </c:pt>
                <c:pt idx="12">
                  <c:v>#N/A</c:v>
                </c:pt>
                <c:pt idx="13">
                  <c:v>#N/A</c:v>
                </c:pt>
                <c:pt idx="14">
                  <c:v>0.18343506673022766</c:v>
                </c:pt>
                <c:pt idx="15">
                  <c:v>#N/A</c:v>
                </c:pt>
                <c:pt idx="16">
                  <c:v>#N/A</c:v>
                </c:pt>
                <c:pt idx="17">
                  <c:v>0.1841353588441681</c:v>
                </c:pt>
                <c:pt idx="18">
                  <c:v>#N/A</c:v>
                </c:pt>
                <c:pt idx="19">
                  <c:v>#N/A</c:v>
                </c:pt>
                <c:pt idx="20">
                  <c:v>0.2330235568923584</c:v>
                </c:pt>
                <c:pt idx="21">
                  <c:v>#N/A</c:v>
                </c:pt>
                <c:pt idx="22">
                  <c:v>#N/A</c:v>
                </c:pt>
                <c:pt idx="23">
                  <c:v>0.1981248271099823</c:v>
                </c:pt>
                <c:pt idx="24">
                  <c:v>#N/A</c:v>
                </c:pt>
                <c:pt idx="25">
                  <c:v>#N/A</c:v>
                </c:pt>
                <c:pt idx="26">
                  <c:v>0.22623345008069917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'Data Figure 11'!$G$1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7030A0">
                <a:alpha val="30000"/>
              </a:srgbClr>
            </a:solidFill>
            <a:ln>
              <a:noFill/>
            </a:ln>
            <a:effectLst/>
          </c:spPr>
          <c:cat>
            <c:numRef>
              <c:f>'Data Figure 11'!$E$2:$E$31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125</c:v>
                </c:pt>
                <c:pt idx="6">
                  <c:v>#N/A</c:v>
                </c:pt>
                <c:pt idx="7">
                  <c:v>#N/A</c:v>
                </c:pt>
                <c:pt idx="8">
                  <c:v>250</c:v>
                </c:pt>
                <c:pt idx="9">
                  <c:v>#N/A</c:v>
                </c:pt>
                <c:pt idx="10">
                  <c:v>#N/A</c:v>
                </c:pt>
                <c:pt idx="11">
                  <c:v>375</c:v>
                </c:pt>
                <c:pt idx="12">
                  <c:v>#N/A</c:v>
                </c:pt>
                <c:pt idx="13">
                  <c:v>#N/A</c:v>
                </c:pt>
                <c:pt idx="14">
                  <c:v>500</c:v>
                </c:pt>
                <c:pt idx="15">
                  <c:v>#N/A</c:v>
                </c:pt>
                <c:pt idx="16">
                  <c:v>#N/A</c:v>
                </c:pt>
                <c:pt idx="17">
                  <c:v>625</c:v>
                </c:pt>
                <c:pt idx="18">
                  <c:v>#N/A</c:v>
                </c:pt>
                <c:pt idx="19">
                  <c:v>#N/A</c:v>
                </c:pt>
                <c:pt idx="20">
                  <c:v>750</c:v>
                </c:pt>
                <c:pt idx="21">
                  <c:v>#N/A</c:v>
                </c:pt>
                <c:pt idx="22">
                  <c:v>#N/A</c:v>
                </c:pt>
                <c:pt idx="23">
                  <c:v>875</c:v>
                </c:pt>
                <c:pt idx="24">
                  <c:v>#N/A</c:v>
                </c:pt>
                <c:pt idx="25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11'!$G$2:$G$31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8.9765804800000015E-2</c:v>
                </c:pt>
                <c:pt idx="3">
                  <c:v>#N/A</c:v>
                </c:pt>
                <c:pt idx="4">
                  <c:v>#N/A</c:v>
                </c:pt>
                <c:pt idx="5">
                  <c:v>3.3541284000000005E-2</c:v>
                </c:pt>
                <c:pt idx="6">
                  <c:v>#N/A</c:v>
                </c:pt>
                <c:pt idx="7">
                  <c:v>#N/A</c:v>
                </c:pt>
                <c:pt idx="8">
                  <c:v>3.6710133599999972E-2</c:v>
                </c:pt>
                <c:pt idx="9">
                  <c:v>#N/A</c:v>
                </c:pt>
                <c:pt idx="10">
                  <c:v>#N/A</c:v>
                </c:pt>
                <c:pt idx="11">
                  <c:v>3.9574360000000031E-2</c:v>
                </c:pt>
                <c:pt idx="12">
                  <c:v>#N/A</c:v>
                </c:pt>
                <c:pt idx="13">
                  <c:v>#N/A</c:v>
                </c:pt>
                <c:pt idx="14">
                  <c:v>7.0499749600000022E-2</c:v>
                </c:pt>
                <c:pt idx="15">
                  <c:v>#N/A</c:v>
                </c:pt>
                <c:pt idx="16">
                  <c:v>#N/A</c:v>
                </c:pt>
                <c:pt idx="17">
                  <c:v>3.2944895199999991E-2</c:v>
                </c:pt>
                <c:pt idx="18">
                  <c:v>#N/A</c:v>
                </c:pt>
                <c:pt idx="19">
                  <c:v>#N/A</c:v>
                </c:pt>
                <c:pt idx="20">
                  <c:v>3.587501680000002E-2</c:v>
                </c:pt>
                <c:pt idx="21">
                  <c:v>#N/A</c:v>
                </c:pt>
                <c:pt idx="22">
                  <c:v>#N/A</c:v>
                </c:pt>
                <c:pt idx="23">
                  <c:v>3.0473766399999991E-2</c:v>
                </c:pt>
                <c:pt idx="24">
                  <c:v>#N/A</c:v>
                </c:pt>
                <c:pt idx="25">
                  <c:v>#N/A</c:v>
                </c:pt>
                <c:pt idx="26">
                  <c:v>4.2055641599999971E-2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402672"/>
        <c:axId val="535402280"/>
      </c:areaChart>
      <c:scatterChart>
        <c:scatterStyle val="lineMarker"/>
        <c:varyColors val="0"/>
        <c:ser>
          <c:idx val="0"/>
          <c:order val="0"/>
          <c:tx>
            <c:strRef>
              <c:f>'Data Figure 11'!$C$3</c:f>
              <c:strCache>
                <c:ptCount val="1"/>
                <c:pt idx="0">
                  <c:v>LB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11'!$C$4:$C$28</c:f>
              <c:numCache>
                <c:formatCode>General</c:formatCode>
                <c:ptCount val="25"/>
                <c:pt idx="0">
                  <c:v>0.1439441205101181</c:v>
                </c:pt>
                <c:pt idx="1">
                  <c:v>#N/A</c:v>
                </c:pt>
                <c:pt idx="2">
                  <c:v>#N/A</c:v>
                </c:pt>
                <c:pt idx="3">
                  <c:v>0.12550318638726043</c:v>
                </c:pt>
                <c:pt idx="4">
                  <c:v>#N/A</c:v>
                </c:pt>
                <c:pt idx="5">
                  <c:v>#N/A</c:v>
                </c:pt>
                <c:pt idx="6">
                  <c:v>0.14581870017063447</c:v>
                </c:pt>
                <c:pt idx="7">
                  <c:v>#N/A</c:v>
                </c:pt>
                <c:pt idx="8">
                  <c:v>#N/A</c:v>
                </c:pt>
                <c:pt idx="9">
                  <c:v>0.17721199733669279</c:v>
                </c:pt>
                <c:pt idx="10">
                  <c:v>#N/A</c:v>
                </c:pt>
                <c:pt idx="11">
                  <c:v>#N/A</c:v>
                </c:pt>
                <c:pt idx="12">
                  <c:v>0.18343506673022766</c:v>
                </c:pt>
                <c:pt idx="13">
                  <c:v>#N/A</c:v>
                </c:pt>
                <c:pt idx="14">
                  <c:v>#N/A</c:v>
                </c:pt>
                <c:pt idx="15">
                  <c:v>0.1841353588441681</c:v>
                </c:pt>
                <c:pt idx="16">
                  <c:v>#N/A</c:v>
                </c:pt>
                <c:pt idx="17">
                  <c:v>#N/A</c:v>
                </c:pt>
                <c:pt idx="18">
                  <c:v>0.2330235568923584</c:v>
                </c:pt>
                <c:pt idx="19">
                  <c:v>#N/A</c:v>
                </c:pt>
                <c:pt idx="20">
                  <c:v>#N/A</c:v>
                </c:pt>
                <c:pt idx="21">
                  <c:v>0.1981248271099823</c:v>
                </c:pt>
                <c:pt idx="22">
                  <c:v>#N/A</c:v>
                </c:pt>
                <c:pt idx="23">
                  <c:v>#N/A</c:v>
                </c:pt>
                <c:pt idx="24">
                  <c:v>0.22623345008069917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'Data Figure 11'!$D$3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11'!$D$4:$D$28</c:f>
              <c:numCache>
                <c:formatCode>General</c:formatCode>
                <c:ptCount val="25"/>
                <c:pt idx="0">
                  <c:v>0.23370992531011811</c:v>
                </c:pt>
                <c:pt idx="1">
                  <c:v>#N/A</c:v>
                </c:pt>
                <c:pt idx="2">
                  <c:v>#N/A</c:v>
                </c:pt>
                <c:pt idx="3">
                  <c:v>0.15904447038726044</c:v>
                </c:pt>
                <c:pt idx="4">
                  <c:v>#N/A</c:v>
                </c:pt>
                <c:pt idx="5">
                  <c:v>#N/A</c:v>
                </c:pt>
                <c:pt idx="6">
                  <c:v>0.18252883377063445</c:v>
                </c:pt>
                <c:pt idx="7">
                  <c:v>#N/A</c:v>
                </c:pt>
                <c:pt idx="8">
                  <c:v>#N/A</c:v>
                </c:pt>
                <c:pt idx="9">
                  <c:v>0.21678635733669283</c:v>
                </c:pt>
                <c:pt idx="10">
                  <c:v>#N/A</c:v>
                </c:pt>
                <c:pt idx="11">
                  <c:v>#N/A</c:v>
                </c:pt>
                <c:pt idx="12">
                  <c:v>0.25393481633022769</c:v>
                </c:pt>
                <c:pt idx="13">
                  <c:v>#N/A</c:v>
                </c:pt>
                <c:pt idx="14">
                  <c:v>#N/A</c:v>
                </c:pt>
                <c:pt idx="15">
                  <c:v>0.21708025404416809</c:v>
                </c:pt>
                <c:pt idx="16">
                  <c:v>#N/A</c:v>
                </c:pt>
                <c:pt idx="17">
                  <c:v>#N/A</c:v>
                </c:pt>
                <c:pt idx="18">
                  <c:v>0.26889857369235842</c:v>
                </c:pt>
                <c:pt idx="19">
                  <c:v>#N/A</c:v>
                </c:pt>
                <c:pt idx="20">
                  <c:v>#N/A</c:v>
                </c:pt>
                <c:pt idx="21">
                  <c:v>0.2285985935099823</c:v>
                </c:pt>
                <c:pt idx="22">
                  <c:v>#N/A</c:v>
                </c:pt>
                <c:pt idx="23">
                  <c:v>#N/A</c:v>
                </c:pt>
                <c:pt idx="24">
                  <c:v>0.26828909168069914</c:v>
                </c:pt>
              </c:numCache>
            </c:numRef>
          </c:yVal>
          <c:smooth val="0"/>
        </c:ser>
        <c:ser>
          <c:idx val="5"/>
          <c:order val="4"/>
          <c:tx>
            <c:strRef>
              <c:f>'Data Figure 11'!$I$3</c:f>
              <c:strCache>
                <c:ptCount val="1"/>
                <c:pt idx="0">
                  <c:v>Preferred Income Measure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11'!$I$4:$I$28</c:f>
              <c:numCache>
                <c:formatCode>General</c:formatCode>
                <c:ptCount val="25"/>
                <c:pt idx="0" formatCode="0.0%">
                  <c:v>0.15451404141947675</c:v>
                </c:pt>
                <c:pt idx="1">
                  <c:v>#N/A</c:v>
                </c:pt>
                <c:pt idx="2">
                  <c:v>#N/A</c:v>
                </c:pt>
                <c:pt idx="3" formatCode="0.0%">
                  <c:v>0.10734484160737595</c:v>
                </c:pt>
                <c:pt idx="4">
                  <c:v>#N/A</c:v>
                </c:pt>
                <c:pt idx="5">
                  <c:v>#N/A</c:v>
                </c:pt>
                <c:pt idx="6" formatCode="0.0%">
                  <c:v>0.12764761381753051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0.15264821178888119</c:v>
                </c:pt>
                <c:pt idx="10">
                  <c:v>#N/A</c:v>
                </c:pt>
                <c:pt idx="11">
                  <c:v>#N/A</c:v>
                </c:pt>
                <c:pt idx="12" formatCode="0.0%">
                  <c:v>0.17174675920597024</c:v>
                </c:pt>
                <c:pt idx="13">
                  <c:v>#N/A</c:v>
                </c:pt>
                <c:pt idx="14">
                  <c:v>#N/A</c:v>
                </c:pt>
                <c:pt idx="15" formatCode="0.0%">
                  <c:v>0.15443536220859327</c:v>
                </c:pt>
                <c:pt idx="16">
                  <c:v>#N/A</c:v>
                </c:pt>
                <c:pt idx="17">
                  <c:v>#N/A</c:v>
                </c:pt>
                <c:pt idx="18" formatCode="0.0%">
                  <c:v>0.19308766182091724</c:v>
                </c:pt>
                <c:pt idx="19">
                  <c:v>#N/A</c:v>
                </c:pt>
                <c:pt idx="20">
                  <c:v>#N/A</c:v>
                </c:pt>
                <c:pt idx="21" formatCode="0.0%">
                  <c:v>0.15106302932457369</c:v>
                </c:pt>
                <c:pt idx="22">
                  <c:v>#N/A</c:v>
                </c:pt>
                <c:pt idx="23">
                  <c:v>#N/A</c:v>
                </c:pt>
                <c:pt idx="24" formatCode="0.0%">
                  <c:v>0.17826136964642053</c:v>
                </c:pt>
              </c:numCache>
            </c:numRef>
          </c:yVal>
          <c:smooth val="0"/>
        </c:ser>
        <c:ser>
          <c:idx val="7"/>
          <c:order val="5"/>
          <c:tx>
            <c:strRef>
              <c:f>'Data Figure 11'!$J$3</c:f>
              <c:strCache>
                <c:ptCount val="1"/>
                <c:pt idx="0">
                  <c:v>Market Income, Families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>
                  <a:alpha val="90000"/>
                </a:schemeClr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11'!$J$4:$J$28</c:f>
              <c:numCache>
                <c:formatCode>General</c:formatCode>
                <c:ptCount val="25"/>
                <c:pt idx="0" formatCode="0.0%">
                  <c:v>0.17511354386806488</c:v>
                </c:pt>
                <c:pt idx="1">
                  <c:v>#N/A</c:v>
                </c:pt>
                <c:pt idx="2">
                  <c:v>#N/A</c:v>
                </c:pt>
                <c:pt idx="3" formatCode="0.0%">
                  <c:v>0.12718319892883301</c:v>
                </c:pt>
                <c:pt idx="4">
                  <c:v>#N/A</c:v>
                </c:pt>
                <c:pt idx="5">
                  <c:v>#N/A</c:v>
                </c:pt>
                <c:pt idx="6" formatCode="0.0%">
                  <c:v>0.15014223754405975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0.18051277101039886</c:v>
                </c:pt>
                <c:pt idx="10">
                  <c:v>#N/A</c:v>
                </c:pt>
                <c:pt idx="11">
                  <c:v>#N/A</c:v>
                </c:pt>
                <c:pt idx="12" formatCode="0.0%">
                  <c:v>0.1999938040971756</c:v>
                </c:pt>
                <c:pt idx="13">
                  <c:v>#N/A</c:v>
                </c:pt>
                <c:pt idx="14">
                  <c:v>#N/A</c:v>
                </c:pt>
                <c:pt idx="15" formatCode="0.0%">
                  <c:v>0.18334707617759705</c:v>
                </c:pt>
                <c:pt idx="16">
                  <c:v>#N/A</c:v>
                </c:pt>
                <c:pt idx="17">
                  <c:v>#N/A</c:v>
                </c:pt>
                <c:pt idx="18" formatCode="0.0%">
                  <c:v>0.22971120476722717</c:v>
                </c:pt>
                <c:pt idx="19">
                  <c:v>#N/A</c:v>
                </c:pt>
                <c:pt idx="20">
                  <c:v>#N/A</c:v>
                </c:pt>
                <c:pt idx="21" formatCode="0.0%">
                  <c:v>0.19029213488101959</c:v>
                </c:pt>
                <c:pt idx="22">
                  <c:v>#N/A</c:v>
                </c:pt>
                <c:pt idx="23">
                  <c:v>#N/A</c:v>
                </c:pt>
                <c:pt idx="24" formatCode="0.0%">
                  <c:v>0.22347021102905273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'Data Figure 11'!$K$3</c:f>
              <c:strCache>
                <c:ptCount val="1"/>
                <c:pt idx="0">
                  <c:v>Market Income, Tax Units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11'!$K$4:$K$28</c:f>
              <c:numCache>
                <c:formatCode>General</c:formatCode>
                <c:ptCount val="25"/>
                <c:pt idx="0" formatCode="0.0%">
                  <c:v>0.1888270229101181</c:v>
                </c:pt>
                <c:pt idx="1">
                  <c:v>#N/A</c:v>
                </c:pt>
                <c:pt idx="2">
                  <c:v>#N/A</c:v>
                </c:pt>
                <c:pt idx="3" formatCode="0.0%">
                  <c:v>0.14227382838726044</c:v>
                </c:pt>
                <c:pt idx="4">
                  <c:v>#N/A</c:v>
                </c:pt>
                <c:pt idx="5">
                  <c:v>#N/A</c:v>
                </c:pt>
                <c:pt idx="6" formatCode="0.0%">
                  <c:v>0.16417376697063446</c:v>
                </c:pt>
                <c:pt idx="7">
                  <c:v>#N/A</c:v>
                </c:pt>
                <c:pt idx="8">
                  <c:v>#N/A</c:v>
                </c:pt>
                <c:pt idx="9" formatCode="0.0%">
                  <c:v>0.19699917733669281</c:v>
                </c:pt>
                <c:pt idx="10">
                  <c:v>#N/A</c:v>
                </c:pt>
                <c:pt idx="11">
                  <c:v>#N/A</c:v>
                </c:pt>
                <c:pt idx="12" formatCode="0.0%">
                  <c:v>0.21868494153022766</c:v>
                </c:pt>
                <c:pt idx="13">
                  <c:v>#N/A</c:v>
                </c:pt>
                <c:pt idx="14">
                  <c:v>#N/A</c:v>
                </c:pt>
                <c:pt idx="15" formatCode="0.0%">
                  <c:v>0.20060780644416809</c:v>
                </c:pt>
                <c:pt idx="16">
                  <c:v>#N/A</c:v>
                </c:pt>
                <c:pt idx="17">
                  <c:v>#N/A</c:v>
                </c:pt>
                <c:pt idx="18" formatCode="0.0%">
                  <c:v>0.2509610652923584</c:v>
                </c:pt>
                <c:pt idx="19">
                  <c:v>#N/A</c:v>
                </c:pt>
                <c:pt idx="20">
                  <c:v>#N/A</c:v>
                </c:pt>
                <c:pt idx="21" formatCode="0.0%">
                  <c:v>0.2133617103099823</c:v>
                </c:pt>
                <c:pt idx="22">
                  <c:v>#N/A</c:v>
                </c:pt>
                <c:pt idx="23">
                  <c:v>#N/A</c:v>
                </c:pt>
                <c:pt idx="24" formatCode="0.0%">
                  <c:v>0.24726127088069916</c:v>
                </c:pt>
              </c:numCache>
            </c:numRef>
          </c:yVal>
          <c:smooth val="0"/>
        </c:ser>
        <c:ser>
          <c:idx val="4"/>
          <c:order val="7"/>
          <c:tx>
            <c:strRef>
              <c:f>'Data Figure 11'!$H$3</c:f>
              <c:strCache>
                <c:ptCount val="1"/>
                <c:pt idx="0">
                  <c:v>Income Tax Data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'Data Figure 11'!$B$4:$B$28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11'!$H$4:$H$28</c:f>
              <c:numCache>
                <c:formatCode>General</c:formatCode>
                <c:ptCount val="25"/>
                <c:pt idx="0">
                  <c:v>0.15493338921325045</c:v>
                </c:pt>
                <c:pt idx="1">
                  <c:v>0.14486443962630338</c:v>
                </c:pt>
                <c:pt idx="2">
                  <c:v>0.14329641264701634</c:v>
                </c:pt>
                <c:pt idx="3">
                  <c:v>0.1336069026115955</c:v>
                </c:pt>
                <c:pt idx="4">
                  <c:v>0.14670843575107489</c:v>
                </c:pt>
                <c:pt idx="5">
                  <c:v>0.14236902926573161</c:v>
                </c:pt>
                <c:pt idx="6">
                  <c:v>0.14231929403424462</c:v>
                </c:pt>
                <c:pt idx="7">
                  <c:v>0.15234</c:v>
                </c:pt>
                <c:pt idx="8">
                  <c:v>0.16687000000000002</c:v>
                </c:pt>
                <c:pt idx="9">
                  <c:v>0.18015</c:v>
                </c:pt>
                <c:pt idx="10">
                  <c:v>0.19088000000000002</c:v>
                </c:pt>
                <c:pt idx="11">
                  <c:v>0.20044000000000001</c:v>
                </c:pt>
                <c:pt idx="12">
                  <c:v>0.21521000000000001</c:v>
                </c:pt>
                <c:pt idx="13">
                  <c:v>0.1822</c:v>
                </c:pt>
                <c:pt idx="14">
                  <c:v>0.16864999999999999</c:v>
                </c:pt>
                <c:pt idx="15">
                  <c:v>0.17527999999999999</c:v>
                </c:pt>
                <c:pt idx="16">
                  <c:v>0.19753000000000001</c:v>
                </c:pt>
                <c:pt idx="17">
                  <c:v>0.21915999999999999</c:v>
                </c:pt>
                <c:pt idx="18">
                  <c:v>0.22823000000000002</c:v>
                </c:pt>
                <c:pt idx="19">
                  <c:v>0.23502999999999999</c:v>
                </c:pt>
                <c:pt idx="20">
                  <c:v>0.20946000000000001</c:v>
                </c:pt>
                <c:pt idx="21">
                  <c:v>0.18118999999999999</c:v>
                </c:pt>
                <c:pt idx="22">
                  <c:v>0.19863</c:v>
                </c:pt>
                <c:pt idx="23">
                  <c:v>0.19646999999999998</c:v>
                </c:pt>
                <c:pt idx="24">
                  <c:v>0.22827999999999998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399144"/>
        <c:axId val="535399928"/>
      </c:scatterChart>
      <c:valAx>
        <c:axId val="535399144"/>
        <c:scaling>
          <c:orientation val="minMax"/>
          <c:max val="2012"/>
          <c:min val="198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9928"/>
        <c:crosses val="autoZero"/>
        <c:crossBetween val="midCat"/>
        <c:majorUnit val="3"/>
      </c:valAx>
      <c:valAx>
        <c:axId val="53539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9144"/>
        <c:crosses val="autoZero"/>
        <c:crossBetween val="midCat"/>
      </c:valAx>
      <c:valAx>
        <c:axId val="535402280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2672"/>
        <c:crosses val="max"/>
        <c:crossBetween val="between"/>
      </c:valAx>
      <c:dateAx>
        <c:axId val="53540267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2280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5.6436906925095912E-2"/>
          <c:y val="0.12336882017213706"/>
          <c:w val="0.20287698653052985"/>
          <c:h val="8.2701301184089457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 i="0" baseline="0">
                <a:effectLst/>
              </a:rPr>
              <a:t>B. Top 0.1% Total Income Shares </a:t>
            </a:r>
            <a:endParaRPr lang="en-US" sz="1000">
              <a:effectLst/>
            </a:endParaRPr>
          </a:p>
        </c:rich>
      </c:tx>
      <c:layout>
        <c:manualLayout>
          <c:xMode val="edge"/>
          <c:yMode val="edge"/>
          <c:x val="5.1266163932876363E-2"/>
          <c:y val="2.4256557984872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2"/>
          <c:order val="5"/>
          <c:tx>
            <c:strRef>
              <c:f>'Data Figure 11'!$S$1</c:f>
              <c:strCache>
                <c:ptCount val="1"/>
                <c:pt idx="0">
                  <c:v>Bottom area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'Data Figure 11'!$R$2:$R$31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125</c:v>
                </c:pt>
                <c:pt idx="6">
                  <c:v>#N/A</c:v>
                </c:pt>
                <c:pt idx="7">
                  <c:v>#N/A</c:v>
                </c:pt>
                <c:pt idx="8">
                  <c:v>250</c:v>
                </c:pt>
                <c:pt idx="9">
                  <c:v>#N/A</c:v>
                </c:pt>
                <c:pt idx="10">
                  <c:v>#N/A</c:v>
                </c:pt>
                <c:pt idx="11">
                  <c:v>375</c:v>
                </c:pt>
                <c:pt idx="12">
                  <c:v>#N/A</c:v>
                </c:pt>
                <c:pt idx="13">
                  <c:v>#N/A</c:v>
                </c:pt>
                <c:pt idx="14">
                  <c:v>500</c:v>
                </c:pt>
                <c:pt idx="15">
                  <c:v>#N/A</c:v>
                </c:pt>
                <c:pt idx="16">
                  <c:v>#N/A</c:v>
                </c:pt>
                <c:pt idx="17">
                  <c:v>625</c:v>
                </c:pt>
                <c:pt idx="18">
                  <c:v>#N/A</c:v>
                </c:pt>
                <c:pt idx="19">
                  <c:v>#N/A</c:v>
                </c:pt>
                <c:pt idx="20">
                  <c:v>750</c:v>
                </c:pt>
                <c:pt idx="21">
                  <c:v>#N/A</c:v>
                </c:pt>
                <c:pt idx="22">
                  <c:v>#N/A</c:v>
                </c:pt>
                <c:pt idx="23">
                  <c:v>875</c:v>
                </c:pt>
                <c:pt idx="24">
                  <c:v>#N/A</c:v>
                </c:pt>
                <c:pt idx="25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11'!$S$2:$S$31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4.5330730384826656E-2</c:v>
                </c:pt>
                <c:pt idx="3">
                  <c:v>#N/A</c:v>
                </c:pt>
                <c:pt idx="4">
                  <c:v>#N/A</c:v>
                </c:pt>
                <c:pt idx="5">
                  <c:v>3.8567913048744198E-2</c:v>
                </c:pt>
                <c:pt idx="6">
                  <c:v>#N/A</c:v>
                </c:pt>
                <c:pt idx="7">
                  <c:v>#N/A</c:v>
                </c:pt>
                <c:pt idx="8">
                  <c:v>5.2800414708614352E-2</c:v>
                </c:pt>
                <c:pt idx="9">
                  <c:v>#N/A</c:v>
                </c:pt>
                <c:pt idx="10">
                  <c:v>#N/A</c:v>
                </c:pt>
                <c:pt idx="11">
                  <c:v>6.1775697020053866E-2</c:v>
                </c:pt>
                <c:pt idx="12">
                  <c:v>#N/A</c:v>
                </c:pt>
                <c:pt idx="13">
                  <c:v>#N/A</c:v>
                </c:pt>
                <c:pt idx="14">
                  <c:v>5.2393816604137423E-2</c:v>
                </c:pt>
                <c:pt idx="15">
                  <c:v>#N/A</c:v>
                </c:pt>
                <c:pt idx="16">
                  <c:v>#N/A</c:v>
                </c:pt>
                <c:pt idx="17">
                  <c:v>7.0491521926403039E-2</c:v>
                </c:pt>
                <c:pt idx="18">
                  <c:v>#N/A</c:v>
                </c:pt>
                <c:pt idx="19">
                  <c:v>#N/A</c:v>
                </c:pt>
                <c:pt idx="20">
                  <c:v>8.8440943290233609E-2</c:v>
                </c:pt>
                <c:pt idx="21">
                  <c:v>#N/A</c:v>
                </c:pt>
                <c:pt idx="22">
                  <c:v>#N/A</c:v>
                </c:pt>
                <c:pt idx="23">
                  <c:v>6.6525647174358368E-2</c:v>
                </c:pt>
                <c:pt idx="24">
                  <c:v>#N/A</c:v>
                </c:pt>
                <c:pt idx="25">
                  <c:v>#N/A</c:v>
                </c:pt>
                <c:pt idx="26">
                  <c:v>8.8307866139411925E-2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ser>
          <c:idx val="3"/>
          <c:order val="6"/>
          <c:tx>
            <c:strRef>
              <c:f>'Data Figure 11'!$T$1</c:f>
              <c:strCache>
                <c:ptCount val="1"/>
                <c:pt idx="0">
                  <c:v>Delta</c:v>
                </c:pt>
              </c:strCache>
            </c:strRef>
          </c:tx>
          <c:spPr>
            <a:solidFill>
              <a:srgbClr val="7030A0">
                <a:alpha val="30000"/>
              </a:srgbClr>
            </a:solidFill>
            <a:ln>
              <a:noFill/>
            </a:ln>
            <a:effectLst/>
          </c:spPr>
          <c:cat>
            <c:numRef>
              <c:f>'Data Figure 11'!$R$2:$R$31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  <c:pt idx="5">
                  <c:v>125</c:v>
                </c:pt>
                <c:pt idx="6">
                  <c:v>#N/A</c:v>
                </c:pt>
                <c:pt idx="7">
                  <c:v>#N/A</c:v>
                </c:pt>
                <c:pt idx="8">
                  <c:v>250</c:v>
                </c:pt>
                <c:pt idx="9">
                  <c:v>#N/A</c:v>
                </c:pt>
                <c:pt idx="10">
                  <c:v>#N/A</c:v>
                </c:pt>
                <c:pt idx="11">
                  <c:v>375</c:v>
                </c:pt>
                <c:pt idx="12">
                  <c:v>#N/A</c:v>
                </c:pt>
                <c:pt idx="13">
                  <c:v>#N/A</c:v>
                </c:pt>
                <c:pt idx="14">
                  <c:v>500</c:v>
                </c:pt>
                <c:pt idx="15">
                  <c:v>#N/A</c:v>
                </c:pt>
                <c:pt idx="16">
                  <c:v>#N/A</c:v>
                </c:pt>
                <c:pt idx="17">
                  <c:v>625</c:v>
                </c:pt>
                <c:pt idx="18">
                  <c:v>#N/A</c:v>
                </c:pt>
                <c:pt idx="19">
                  <c:v>#N/A</c:v>
                </c:pt>
                <c:pt idx="20">
                  <c:v>750</c:v>
                </c:pt>
                <c:pt idx="21">
                  <c:v>#N/A</c:v>
                </c:pt>
                <c:pt idx="22">
                  <c:v>#N/A</c:v>
                </c:pt>
                <c:pt idx="23">
                  <c:v>875</c:v>
                </c:pt>
                <c:pt idx="24">
                  <c:v>#N/A</c:v>
                </c:pt>
                <c:pt idx="25">
                  <c:v>#N/A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</c:numCache>
            </c:numRef>
          </c:cat>
          <c:val>
            <c:numRef>
              <c:f>'Data Figure 11'!$T$2:$T$31</c:f>
              <c:numCache>
                <c:formatCode>General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8.2712000000000008E-2</c:v>
                </c:pt>
                <c:pt idx="3">
                  <c:v>#N/A</c:v>
                </c:pt>
                <c:pt idx="4">
                  <c:v>#N/A</c:v>
                </c:pt>
                <c:pt idx="5">
                  <c:v>1.6464000000000006E-2</c:v>
                </c:pt>
                <c:pt idx="6">
                  <c:v>#N/A</c:v>
                </c:pt>
                <c:pt idx="7">
                  <c:v>#N/A</c:v>
                </c:pt>
                <c:pt idx="8">
                  <c:v>3.0967999999999996E-2</c:v>
                </c:pt>
                <c:pt idx="9">
                  <c:v>#N/A</c:v>
                </c:pt>
                <c:pt idx="10">
                  <c:v>#N/A</c:v>
                </c:pt>
                <c:pt idx="11">
                  <c:v>3.0967999999999996E-2</c:v>
                </c:pt>
                <c:pt idx="12">
                  <c:v>#N/A</c:v>
                </c:pt>
                <c:pt idx="13">
                  <c:v>#N/A</c:v>
                </c:pt>
                <c:pt idx="14">
                  <c:v>6.3896000000000008E-2</c:v>
                </c:pt>
                <c:pt idx="15">
                  <c:v>#N/A</c:v>
                </c:pt>
                <c:pt idx="16">
                  <c:v>#N/A</c:v>
                </c:pt>
                <c:pt idx="17">
                  <c:v>2.0384000000000013E-2</c:v>
                </c:pt>
                <c:pt idx="18">
                  <c:v>#N/A</c:v>
                </c:pt>
                <c:pt idx="19">
                  <c:v>#N/A</c:v>
                </c:pt>
                <c:pt idx="20">
                  <c:v>2.5872000000000006E-2</c:v>
                </c:pt>
                <c:pt idx="21">
                  <c:v>#N/A</c:v>
                </c:pt>
                <c:pt idx="22">
                  <c:v>#N/A</c:v>
                </c:pt>
                <c:pt idx="23">
                  <c:v>2.1951999999999999E-2</c:v>
                </c:pt>
                <c:pt idx="24">
                  <c:v>#N/A</c:v>
                </c:pt>
                <c:pt idx="25">
                  <c:v>#N/A</c:v>
                </c:pt>
                <c:pt idx="26">
                  <c:v>4.1159999999999988E-2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396792"/>
        <c:axId val="535396400"/>
      </c:areaChart>
      <c:scatterChart>
        <c:scatterStyle val="lineMarker"/>
        <c:varyColors val="0"/>
        <c:ser>
          <c:idx val="8"/>
          <c:order val="0"/>
          <c:tx>
            <c:strRef>
              <c:f>'Data Figure 11'!$X$3</c:f>
              <c:strCache>
                <c:ptCount val="1"/>
                <c:pt idx="0">
                  <c:v>Preferred Income Measure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11'!$X$4:$X$28</c:f>
              <c:numCache>
                <c:formatCode>General</c:formatCode>
                <c:ptCount val="25"/>
                <c:pt idx="0">
                  <c:v>7.0582854443222473E-2</c:v>
                </c:pt>
                <c:pt idx="1">
                  <c:v>#N/A</c:v>
                </c:pt>
                <c:pt idx="2">
                  <c:v>#N/A</c:v>
                </c:pt>
                <c:pt idx="3">
                  <c:v>3.5955727500426297E-2</c:v>
                </c:pt>
                <c:pt idx="4">
                  <c:v>#N/A</c:v>
                </c:pt>
                <c:pt idx="5">
                  <c:v>#N/A</c:v>
                </c:pt>
                <c:pt idx="6">
                  <c:v>5.4492676177448372E-2</c:v>
                </c:pt>
                <c:pt idx="7">
                  <c:v>#N/A</c:v>
                </c:pt>
                <c:pt idx="8">
                  <c:v>#N/A</c:v>
                </c:pt>
                <c:pt idx="9">
                  <c:v>5.8612146514780424E-2</c:v>
                </c:pt>
                <c:pt idx="10">
                  <c:v>#N/A</c:v>
                </c:pt>
                <c:pt idx="11">
                  <c:v>#N/A</c:v>
                </c:pt>
                <c:pt idx="12">
                  <c:v>6.491967316066502E-2</c:v>
                </c:pt>
                <c:pt idx="13">
                  <c:v>#N/A</c:v>
                </c:pt>
                <c:pt idx="14">
                  <c:v>#N/A</c:v>
                </c:pt>
                <c:pt idx="15">
                  <c:v>6.0329139629651488E-2</c:v>
                </c:pt>
                <c:pt idx="16">
                  <c:v>#N/A</c:v>
                </c:pt>
                <c:pt idx="17">
                  <c:v>#N/A</c:v>
                </c:pt>
                <c:pt idx="18">
                  <c:v>7.5430850196313612E-2</c:v>
                </c:pt>
                <c:pt idx="19">
                  <c:v>#N/A</c:v>
                </c:pt>
                <c:pt idx="20">
                  <c:v>#N/A</c:v>
                </c:pt>
                <c:pt idx="21">
                  <c:v>5.3957111617864165E-2</c:v>
                </c:pt>
                <c:pt idx="22">
                  <c:v>#N/A</c:v>
                </c:pt>
                <c:pt idx="23">
                  <c:v>#N/A</c:v>
                </c:pt>
                <c:pt idx="24">
                  <c:v>7.8884047926625123E-2</c:v>
                </c:pt>
              </c:numCache>
            </c:numRef>
          </c:yVal>
          <c:smooth val="0"/>
        </c:ser>
        <c:ser>
          <c:idx val="7"/>
          <c:order val="1"/>
          <c:tx>
            <c:strRef>
              <c:f>'Data Figure 11'!$W$3</c:f>
              <c:strCache>
                <c:ptCount val="1"/>
                <c:pt idx="0">
                  <c:v>Market Income, Families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11'!$W$4:$W$28</c:f>
              <c:numCache>
                <c:formatCode>General</c:formatCode>
                <c:ptCount val="25"/>
                <c:pt idx="0">
                  <c:v>8.1612609326839447E-2</c:v>
                </c:pt>
                <c:pt idx="1">
                  <c:v>#N/A</c:v>
                </c:pt>
                <c:pt idx="2">
                  <c:v>#N/A</c:v>
                </c:pt>
                <c:pt idx="3">
                  <c:v>4.2297553271055222E-2</c:v>
                </c:pt>
                <c:pt idx="4">
                  <c:v>#N/A</c:v>
                </c:pt>
                <c:pt idx="5">
                  <c:v>#N/A</c:v>
                </c:pt>
                <c:pt idx="6">
                  <c:v>6.3118487596511841E-2</c:v>
                </c:pt>
                <c:pt idx="7">
                  <c:v>#N/A</c:v>
                </c:pt>
                <c:pt idx="8">
                  <c:v>#N/A</c:v>
                </c:pt>
                <c:pt idx="9">
                  <c:v>6.9990813732147217E-2</c:v>
                </c:pt>
                <c:pt idx="10">
                  <c:v>#N/A</c:v>
                </c:pt>
                <c:pt idx="11">
                  <c:v>#N/A</c:v>
                </c:pt>
                <c:pt idx="12">
                  <c:v>7.627473771572113E-2</c:v>
                </c:pt>
                <c:pt idx="13">
                  <c:v>#N/A</c:v>
                </c:pt>
                <c:pt idx="14">
                  <c:v>#N/A</c:v>
                </c:pt>
                <c:pt idx="15">
                  <c:v>7.2533205151557922E-2</c:v>
                </c:pt>
                <c:pt idx="16">
                  <c:v>#N/A</c:v>
                </c:pt>
                <c:pt idx="17">
                  <c:v>#N/A</c:v>
                </c:pt>
                <c:pt idx="18">
                  <c:v>9.0710744261741638E-2</c:v>
                </c:pt>
                <c:pt idx="19">
                  <c:v>#N/A</c:v>
                </c:pt>
                <c:pt idx="20">
                  <c:v>#N/A</c:v>
                </c:pt>
                <c:pt idx="21">
                  <c:v>6.8714737892150879E-2</c:v>
                </c:pt>
                <c:pt idx="22">
                  <c:v>#N/A</c:v>
                </c:pt>
                <c:pt idx="23">
                  <c:v>#N/A</c:v>
                </c:pt>
                <c:pt idx="24">
                  <c:v>9.9857412278652191E-2</c:v>
                </c:pt>
              </c:numCache>
            </c:numRef>
          </c:yVal>
          <c:smooth val="0"/>
        </c:ser>
        <c:ser>
          <c:idx val="6"/>
          <c:order val="2"/>
          <c:tx>
            <c:strRef>
              <c:f>'Data Figure 11'!$V$3</c:f>
              <c:strCache>
                <c:ptCount val="1"/>
                <c:pt idx="0">
                  <c:v>Market Income, Tax Units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11'!$V$4:$V$28</c:f>
              <c:numCache>
                <c:formatCode>General</c:formatCode>
                <c:ptCount val="25"/>
                <c:pt idx="0">
                  <c:v>8.668673038482666E-2</c:v>
                </c:pt>
                <c:pt idx="1">
                  <c:v>#N/A</c:v>
                </c:pt>
                <c:pt idx="2">
                  <c:v>#N/A</c:v>
                </c:pt>
                <c:pt idx="3">
                  <c:v>4.6799913048744202E-2</c:v>
                </c:pt>
                <c:pt idx="4">
                  <c:v>#N/A</c:v>
                </c:pt>
                <c:pt idx="5">
                  <c:v>#N/A</c:v>
                </c:pt>
                <c:pt idx="6">
                  <c:v>6.8284414708614349E-2</c:v>
                </c:pt>
                <c:pt idx="7">
                  <c:v>#N/A</c:v>
                </c:pt>
                <c:pt idx="8">
                  <c:v>#N/A</c:v>
                </c:pt>
                <c:pt idx="9">
                  <c:v>7.7259697020053864E-2</c:v>
                </c:pt>
                <c:pt idx="10">
                  <c:v>#N/A</c:v>
                </c:pt>
                <c:pt idx="11">
                  <c:v>#N/A</c:v>
                </c:pt>
                <c:pt idx="12">
                  <c:v>8.4341816604137421E-2</c:v>
                </c:pt>
                <c:pt idx="13">
                  <c:v>#N/A</c:v>
                </c:pt>
                <c:pt idx="14">
                  <c:v>#N/A</c:v>
                </c:pt>
                <c:pt idx="15">
                  <c:v>8.0683521926403046E-2</c:v>
                </c:pt>
                <c:pt idx="16">
                  <c:v>#N/A</c:v>
                </c:pt>
                <c:pt idx="17">
                  <c:v>#N/A</c:v>
                </c:pt>
                <c:pt idx="18">
                  <c:v>0.10137694329023361</c:v>
                </c:pt>
                <c:pt idx="19">
                  <c:v>#N/A</c:v>
                </c:pt>
                <c:pt idx="20">
                  <c:v>#N/A</c:v>
                </c:pt>
                <c:pt idx="21">
                  <c:v>7.7501647174358368E-2</c:v>
                </c:pt>
                <c:pt idx="22">
                  <c:v>#N/A</c:v>
                </c:pt>
                <c:pt idx="23">
                  <c:v>#N/A</c:v>
                </c:pt>
                <c:pt idx="24">
                  <c:v>0.10888786613941193</c:v>
                </c:pt>
              </c:numCache>
            </c:numRef>
          </c:yVal>
          <c:smooth val="0"/>
        </c:ser>
        <c:ser>
          <c:idx val="0"/>
          <c:order val="3"/>
          <c:tx>
            <c:strRef>
              <c:f>'Data Figure 11'!$P$3</c:f>
              <c:strCache>
                <c:ptCount val="1"/>
                <c:pt idx="0">
                  <c:v>LB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11'!$P$4:$P$28</c:f>
              <c:numCache>
                <c:formatCode>General</c:formatCode>
                <c:ptCount val="25"/>
                <c:pt idx="0">
                  <c:v>4.5330730384826656E-2</c:v>
                </c:pt>
                <c:pt idx="1">
                  <c:v>#N/A</c:v>
                </c:pt>
                <c:pt idx="2">
                  <c:v>#N/A</c:v>
                </c:pt>
                <c:pt idx="3">
                  <c:v>3.8567913048744198E-2</c:v>
                </c:pt>
                <c:pt idx="4">
                  <c:v>#N/A</c:v>
                </c:pt>
                <c:pt idx="5">
                  <c:v>#N/A</c:v>
                </c:pt>
                <c:pt idx="6">
                  <c:v>5.2800414708614352E-2</c:v>
                </c:pt>
                <c:pt idx="7">
                  <c:v>#N/A</c:v>
                </c:pt>
                <c:pt idx="8">
                  <c:v>#N/A</c:v>
                </c:pt>
                <c:pt idx="9">
                  <c:v>6.1775697020053866E-2</c:v>
                </c:pt>
                <c:pt idx="10">
                  <c:v>#N/A</c:v>
                </c:pt>
                <c:pt idx="11">
                  <c:v>#N/A</c:v>
                </c:pt>
                <c:pt idx="12">
                  <c:v>5.2393816604137423E-2</c:v>
                </c:pt>
                <c:pt idx="13">
                  <c:v>#N/A</c:v>
                </c:pt>
                <c:pt idx="14">
                  <c:v>#N/A</c:v>
                </c:pt>
                <c:pt idx="15">
                  <c:v>7.0491521926403039E-2</c:v>
                </c:pt>
                <c:pt idx="16">
                  <c:v>#N/A</c:v>
                </c:pt>
                <c:pt idx="17">
                  <c:v>#N/A</c:v>
                </c:pt>
                <c:pt idx="18">
                  <c:v>8.8440943290233609E-2</c:v>
                </c:pt>
                <c:pt idx="19">
                  <c:v>#N/A</c:v>
                </c:pt>
                <c:pt idx="20">
                  <c:v>#N/A</c:v>
                </c:pt>
                <c:pt idx="21">
                  <c:v>6.6525647174358368E-2</c:v>
                </c:pt>
                <c:pt idx="22">
                  <c:v>#N/A</c:v>
                </c:pt>
                <c:pt idx="23">
                  <c:v>#N/A</c:v>
                </c:pt>
                <c:pt idx="24">
                  <c:v>8.8307866139411925E-2</c:v>
                </c:pt>
              </c:numCache>
            </c:numRef>
          </c:yVal>
          <c:smooth val="0"/>
        </c:ser>
        <c:ser>
          <c:idx val="1"/>
          <c:order val="4"/>
          <c:tx>
            <c:strRef>
              <c:f>'Data Figure 11'!$Q$3</c:f>
              <c:strCache>
                <c:ptCount val="1"/>
                <c:pt idx="0">
                  <c:v>UB</c:v>
                </c:pt>
              </c:strCache>
            </c:strRef>
          </c:tx>
          <c:spPr>
            <a:ln w="19050" cap="rnd">
              <a:noFill/>
              <a:prstDash val="sysDash"/>
              <a:round/>
            </a:ln>
            <a:effectLst/>
          </c:spPr>
          <c:marker>
            <c:symbol val="none"/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11'!$Q$4:$Q$28</c:f>
              <c:numCache>
                <c:formatCode>General</c:formatCode>
                <c:ptCount val="25"/>
                <c:pt idx="0">
                  <c:v>0.12804273038482666</c:v>
                </c:pt>
                <c:pt idx="1">
                  <c:v>#N/A</c:v>
                </c:pt>
                <c:pt idx="2">
                  <c:v>#N/A</c:v>
                </c:pt>
                <c:pt idx="3">
                  <c:v>5.5031913048744205E-2</c:v>
                </c:pt>
                <c:pt idx="4">
                  <c:v>#N/A</c:v>
                </c:pt>
                <c:pt idx="5">
                  <c:v>#N/A</c:v>
                </c:pt>
                <c:pt idx="6">
                  <c:v>8.3768414708614347E-2</c:v>
                </c:pt>
                <c:pt idx="7">
                  <c:v>#N/A</c:v>
                </c:pt>
                <c:pt idx="8">
                  <c:v>#N/A</c:v>
                </c:pt>
                <c:pt idx="9">
                  <c:v>9.2743697020053861E-2</c:v>
                </c:pt>
                <c:pt idx="10">
                  <c:v>#N/A</c:v>
                </c:pt>
                <c:pt idx="11">
                  <c:v>#N/A</c:v>
                </c:pt>
                <c:pt idx="12">
                  <c:v>0.11628981660413742</c:v>
                </c:pt>
                <c:pt idx="13">
                  <c:v>#N/A</c:v>
                </c:pt>
                <c:pt idx="14">
                  <c:v>#N/A</c:v>
                </c:pt>
                <c:pt idx="15">
                  <c:v>9.0875521926403052E-2</c:v>
                </c:pt>
                <c:pt idx="16">
                  <c:v>#N/A</c:v>
                </c:pt>
                <c:pt idx="17">
                  <c:v>#N/A</c:v>
                </c:pt>
                <c:pt idx="18">
                  <c:v>0.11431294329023362</c:v>
                </c:pt>
                <c:pt idx="19">
                  <c:v>#N/A</c:v>
                </c:pt>
                <c:pt idx="20">
                  <c:v>#N/A</c:v>
                </c:pt>
                <c:pt idx="21">
                  <c:v>8.8477647174358368E-2</c:v>
                </c:pt>
                <c:pt idx="22">
                  <c:v>#N/A</c:v>
                </c:pt>
                <c:pt idx="23">
                  <c:v>#N/A</c:v>
                </c:pt>
                <c:pt idx="24">
                  <c:v>0.12946786613941191</c:v>
                </c:pt>
              </c:numCache>
            </c:numRef>
          </c:yVal>
          <c:smooth val="0"/>
        </c:ser>
        <c:ser>
          <c:idx val="4"/>
          <c:order val="7"/>
          <c:tx>
            <c:strRef>
              <c:f>'Data Figure 11'!$U$3</c:f>
              <c:strCache>
                <c:ptCount val="1"/>
                <c:pt idx="0">
                  <c:v>Income Tax Data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xVal>
            <c:numRef>
              <c:f>'Data Figure 11'!$O$4:$O$28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xVal>
          <c:yVal>
            <c:numRef>
              <c:f>'Data Figure 11'!$U$4:$U$28</c:f>
              <c:numCache>
                <c:formatCode>0.0%</c:formatCode>
                <c:ptCount val="25"/>
                <c:pt idx="0">
                  <c:v>6.7990305904861006E-2</c:v>
                </c:pt>
                <c:pt idx="1">
                  <c:v>5.999407496887639E-2</c:v>
                </c:pt>
                <c:pt idx="2">
                  <c:v>5.8245139041904224E-2</c:v>
                </c:pt>
                <c:pt idx="3">
                  <c:v>5.1228214941781251E-2</c:v>
                </c:pt>
                <c:pt idx="4">
                  <c:v>6.031504724745379E-2</c:v>
                </c:pt>
                <c:pt idx="5">
                  <c:v>5.730691489039344E-2</c:v>
                </c:pt>
                <c:pt idx="6">
                  <c:v>5.7039958392342764E-2</c:v>
                </c:pt>
                <c:pt idx="7">
                  <c:v>6.2060000000000004E-2</c:v>
                </c:pt>
                <c:pt idx="8">
                  <c:v>7.2400000000000006E-2</c:v>
                </c:pt>
                <c:pt idx="9">
                  <c:v>8.1850000000000006E-2</c:v>
                </c:pt>
                <c:pt idx="10">
                  <c:v>8.9959999999999998E-2</c:v>
                </c:pt>
                <c:pt idx="11">
                  <c:v>9.622E-2</c:v>
                </c:pt>
                <c:pt idx="12">
                  <c:v>0.10877000000000001</c:v>
                </c:pt>
                <c:pt idx="13">
                  <c:v>8.3690000000000001E-2</c:v>
                </c:pt>
                <c:pt idx="14">
                  <c:v>7.3410000000000003E-2</c:v>
                </c:pt>
                <c:pt idx="15">
                  <c:v>7.8670000000000004E-2</c:v>
                </c:pt>
                <c:pt idx="16">
                  <c:v>9.4649999999999998E-2</c:v>
                </c:pt>
                <c:pt idx="17">
                  <c:v>0.10983999999999999</c:v>
                </c:pt>
                <c:pt idx="18">
                  <c:v>0.11588</c:v>
                </c:pt>
                <c:pt idx="19">
                  <c:v>0.12275</c:v>
                </c:pt>
                <c:pt idx="20">
                  <c:v>0.10400000000000001</c:v>
                </c:pt>
                <c:pt idx="21">
                  <c:v>8.2949999999999996E-2</c:v>
                </c:pt>
                <c:pt idx="22">
                  <c:v>9.6579999999999999E-2</c:v>
                </c:pt>
                <c:pt idx="23">
                  <c:v>9.2660000000000006E-2</c:v>
                </c:pt>
                <c:pt idx="24">
                  <c:v>0.11799999999999999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400320"/>
        <c:axId val="535403064"/>
      </c:scatterChart>
      <c:valAx>
        <c:axId val="535400320"/>
        <c:scaling>
          <c:orientation val="minMax"/>
          <c:max val="2012"/>
          <c:min val="1988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3064"/>
        <c:crosses val="autoZero"/>
        <c:crossBetween val="midCat"/>
        <c:majorUnit val="3"/>
      </c:valAx>
      <c:valAx>
        <c:axId val="535403064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0320"/>
        <c:crosses val="autoZero"/>
        <c:crossBetween val="midCat"/>
        <c:majorUnit val="5.000000000000001E-2"/>
      </c:valAx>
      <c:valAx>
        <c:axId val="53539640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535396792"/>
        <c:crosses val="max"/>
        <c:crossBetween val="between"/>
      </c:valAx>
      <c:dateAx>
        <c:axId val="535396792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6400"/>
        <c:crosses val="max"/>
        <c:auto val="0"/>
        <c:lblOffset val="100"/>
        <c:baseTimeUnit val="days"/>
      </c:date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6.1184020513660113E-2"/>
          <c:y val="0.10956897337938258"/>
          <c:w val="0.22749455365321744"/>
          <c:h val="8.0602759549547418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v>Preferred Income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strRef>
              <c:f>'Data Figure 12'!$AR$2:$CH$2</c:f>
              <c:strCach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strCache>
            </c:strRef>
          </c:cat>
          <c:val>
            <c:numRef>
              <c:f>'Data Figure 12'!$AR$22:$CH$22</c:f>
              <c:numCache>
                <c:formatCode>General</c:formatCode>
                <c:ptCount val="43"/>
                <c:pt idx="18">
                  <c:v>92.165898354355249</c:v>
                </c:pt>
                <c:pt idx="19">
                  <c:v>#N/A</c:v>
                </c:pt>
                <c:pt idx="20">
                  <c:v>#N/A</c:v>
                </c:pt>
                <c:pt idx="21">
                  <c:v>83.169652733442945</c:v>
                </c:pt>
                <c:pt idx="22">
                  <c:v>#N/A</c:v>
                </c:pt>
                <c:pt idx="23">
                  <c:v>#N/A</c:v>
                </c:pt>
                <c:pt idx="24">
                  <c:v>83.312508819948775</c:v>
                </c:pt>
                <c:pt idx="25">
                  <c:v>#N/A</c:v>
                </c:pt>
                <c:pt idx="26">
                  <c:v>#N/A</c:v>
                </c:pt>
                <c:pt idx="27">
                  <c:v>86.352525949646648</c:v>
                </c:pt>
                <c:pt idx="28">
                  <c:v>#N/A</c:v>
                </c:pt>
                <c:pt idx="29">
                  <c:v>#N/A</c:v>
                </c:pt>
                <c:pt idx="30">
                  <c:v>91.516585001390055</c:v>
                </c:pt>
                <c:pt idx="31">
                  <c:v>#N/A</c:v>
                </c:pt>
                <c:pt idx="32">
                  <c:v>#N/A</c:v>
                </c:pt>
                <c:pt idx="33">
                  <c:v>93.134870419196545</c:v>
                </c:pt>
                <c:pt idx="34">
                  <c:v>#N/A</c:v>
                </c:pt>
                <c:pt idx="35">
                  <c:v>#N/A</c:v>
                </c:pt>
                <c:pt idx="36">
                  <c:v>95.865197161186231</c:v>
                </c:pt>
                <c:pt idx="37">
                  <c:v>#N/A</c:v>
                </c:pt>
                <c:pt idx="38">
                  <c:v>#N/A</c:v>
                </c:pt>
                <c:pt idx="39">
                  <c:v>89.281628102378491</c:v>
                </c:pt>
                <c:pt idx="40">
                  <c:v>#N/A</c:v>
                </c:pt>
                <c:pt idx="41">
                  <c:v>#N/A</c:v>
                </c:pt>
                <c:pt idx="42">
                  <c:v>89.601814915356726</c:v>
                </c:pt>
              </c:numCache>
            </c:numRef>
          </c:val>
          <c:smooth val="0"/>
        </c:ser>
        <c:ser>
          <c:idx val="1"/>
          <c:order val="1"/>
          <c:tx>
            <c:v>SCF Bulletin Income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'Data Figure 12'!$AR$2:$CH$2</c:f>
              <c:strCach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strCache>
            </c:strRef>
          </c:cat>
          <c:val>
            <c:numRef>
              <c:f>'Data Figure 12'!$AR$20:$CH$20</c:f>
              <c:numCache>
                <c:formatCode>General</c:formatCode>
                <c:ptCount val="43"/>
                <c:pt idx="18">
                  <c:v>84.511573246687362</c:v>
                </c:pt>
                <c:pt idx="19">
                  <c:v>#N/A</c:v>
                </c:pt>
                <c:pt idx="20">
                  <c:v>#N/A</c:v>
                </c:pt>
                <c:pt idx="21">
                  <c:v>73.823843114967659</c:v>
                </c:pt>
                <c:pt idx="22">
                  <c:v>#N/A</c:v>
                </c:pt>
                <c:pt idx="23">
                  <c:v>#N/A</c:v>
                </c:pt>
                <c:pt idx="24">
                  <c:v>72.669195249443945</c:v>
                </c:pt>
                <c:pt idx="25">
                  <c:v>#N/A</c:v>
                </c:pt>
                <c:pt idx="26">
                  <c:v>#N/A</c:v>
                </c:pt>
                <c:pt idx="27">
                  <c:v>76.017819677561832</c:v>
                </c:pt>
                <c:pt idx="28">
                  <c:v>#N/A</c:v>
                </c:pt>
                <c:pt idx="29">
                  <c:v>#N/A</c:v>
                </c:pt>
                <c:pt idx="30">
                  <c:v>81.574857936445895</c:v>
                </c:pt>
                <c:pt idx="31">
                  <c:v>#N/A</c:v>
                </c:pt>
                <c:pt idx="32">
                  <c:v>#N/A</c:v>
                </c:pt>
                <c:pt idx="33">
                  <c:v>81.442827498128935</c:v>
                </c:pt>
                <c:pt idx="34">
                  <c:v>#N/A</c:v>
                </c:pt>
                <c:pt idx="35">
                  <c:v>#N/A</c:v>
                </c:pt>
                <c:pt idx="36">
                  <c:v>83.541213355540435</c:v>
                </c:pt>
                <c:pt idx="37">
                  <c:v>#N/A</c:v>
                </c:pt>
                <c:pt idx="38">
                  <c:v>#N/A</c:v>
                </c:pt>
                <c:pt idx="39">
                  <c:v>75.139598952947253</c:v>
                </c:pt>
                <c:pt idx="40">
                  <c:v>#N/A</c:v>
                </c:pt>
                <c:pt idx="41">
                  <c:v>#N/A</c:v>
                </c:pt>
                <c:pt idx="42">
                  <c:v>75.800382262721683</c:v>
                </c:pt>
              </c:numCache>
            </c:numRef>
          </c:val>
          <c:smooth val="0"/>
        </c:ser>
        <c:ser>
          <c:idx val="0"/>
          <c:order val="2"/>
          <c:tx>
            <c:v>Income Tax Data</c:v>
          </c:tx>
          <c:spPr>
            <a:ln w="1905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'Data Figure 12'!$AR$2:$CH$2</c:f>
              <c:strCache>
                <c:ptCount val="43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</c:strCache>
            </c:strRef>
          </c:cat>
          <c:val>
            <c:numRef>
              <c:f>'Data Figure 12'!$AR$18:$CH$18</c:f>
              <c:numCache>
                <c:formatCode>General</c:formatCode>
                <c:ptCount val="43"/>
                <c:pt idx="0">
                  <c:v>76.27797360744853</c:v>
                </c:pt>
                <c:pt idx="1">
                  <c:v>76.161947889711399</c:v>
                </c:pt>
                <c:pt idx="2">
                  <c:v>76.73863102676826</c:v>
                </c:pt>
                <c:pt idx="3">
                  <c:v>76.013923508124719</c:v>
                </c:pt>
                <c:pt idx="4">
                  <c:v>75.394279297206438</c:v>
                </c:pt>
                <c:pt idx="5">
                  <c:v>72.739145104250483</c:v>
                </c:pt>
                <c:pt idx="6">
                  <c:v>73.829757022895677</c:v>
                </c:pt>
                <c:pt idx="7">
                  <c:v>73.587105656510715</c:v>
                </c:pt>
                <c:pt idx="8">
                  <c:v>73.422425953751016</c:v>
                </c:pt>
                <c:pt idx="9">
                  <c:v>74.518266331873519</c:v>
                </c:pt>
                <c:pt idx="10">
                  <c:v>73.636814482044201</c:v>
                </c:pt>
                <c:pt idx="11">
                  <c:v>72.465212133364147</c:v>
                </c:pt>
                <c:pt idx="12">
                  <c:v>71.779125145026626</c:v>
                </c:pt>
                <c:pt idx="13">
                  <c:v>71.651075424453666</c:v>
                </c:pt>
                <c:pt idx="14">
                  <c:v>71.060959622405747</c:v>
                </c:pt>
                <c:pt idx="15">
                  <c:v>71.723225319263918</c:v>
                </c:pt>
                <c:pt idx="16">
                  <c:v>75.176024611956734</c:v>
                </c:pt>
                <c:pt idx="17">
                  <c:v>70.967901663337798</c:v>
                </c:pt>
                <c:pt idx="18">
                  <c:v>72.782260318106339</c:v>
                </c:pt>
                <c:pt idx="19">
                  <c:v>70.960044091853973</c:v>
                </c:pt>
                <c:pt idx="20">
                  <c:v>70.20401105923132</c:v>
                </c:pt>
                <c:pt idx="21">
                  <c:v>68.78275790124431</c:v>
                </c:pt>
                <c:pt idx="22">
                  <c:v>67.667685917609219</c:v>
                </c:pt>
                <c:pt idx="23">
                  <c:v>66.628327591733381</c:v>
                </c:pt>
                <c:pt idx="24">
                  <c:v>66.463706542369451</c:v>
                </c:pt>
                <c:pt idx="25">
                  <c:v>67.206764278817815</c:v>
                </c:pt>
                <c:pt idx="26">
                  <c:v>68.430430976598288</c:v>
                </c:pt>
                <c:pt idx="27">
                  <c:v>70.54924034628975</c:v>
                </c:pt>
                <c:pt idx="28">
                  <c:v>71.658781218551084</c:v>
                </c:pt>
                <c:pt idx="29">
                  <c:v>73.551071131165614</c:v>
                </c:pt>
                <c:pt idx="30">
                  <c:v>73.29003467913077</c:v>
                </c:pt>
                <c:pt idx="31">
                  <c:v>68.669832680953817</c:v>
                </c:pt>
                <c:pt idx="32">
                  <c:v>66.249773421498446</c:v>
                </c:pt>
                <c:pt idx="33">
                  <c:v>65.940380935424699</c:v>
                </c:pt>
                <c:pt idx="34">
                  <c:v>68.220400420867222</c:v>
                </c:pt>
                <c:pt idx="35">
                  <c:v>70.629240383437178</c:v>
                </c:pt>
                <c:pt idx="36">
                  <c:v>70.923657208885771</c:v>
                </c:pt>
                <c:pt idx="37">
                  <c:v>72.540569677612993</c:v>
                </c:pt>
                <c:pt idx="38">
                  <c:v>66.623108826430453</c:v>
                </c:pt>
                <c:pt idx="39">
                  <c:v>63.005542916235783</c:v>
                </c:pt>
                <c:pt idx="40">
                  <c:v>64.665151494452644</c:v>
                </c:pt>
                <c:pt idx="41">
                  <c:v>63.206241478563861</c:v>
                </c:pt>
                <c:pt idx="42">
                  <c:v>65.105323415684381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398752"/>
        <c:axId val="535397968"/>
      </c:lineChart>
      <c:catAx>
        <c:axId val="53539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7968"/>
        <c:crosses val="autoZero"/>
        <c:auto val="1"/>
        <c:lblAlgn val="ctr"/>
        <c:lblOffset val="100"/>
        <c:tickLblSkip val="2"/>
        <c:noMultiLvlLbl val="0"/>
      </c:catAx>
      <c:valAx>
        <c:axId val="535397968"/>
        <c:scaling>
          <c:orientation val="minMax"/>
          <c:max val="10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Percent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87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905998850487904E-2"/>
          <c:y val="7.8769192961714585E-2"/>
          <c:w val="0.21226000187934277"/>
          <c:h val="8.6561055141172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A.</a:t>
            </a:r>
            <a:r>
              <a:rPr lang="en-US" sz="1100" baseline="0"/>
              <a:t> Top 1% Wealth Shares</a:t>
            </a:r>
            <a:r>
              <a:rPr lang="en-US" sz="1100"/>
              <a:t> </a:t>
            </a:r>
          </a:p>
        </c:rich>
      </c:tx>
      <c:layout>
        <c:manualLayout>
          <c:xMode val="edge"/>
          <c:yMode val="edge"/>
          <c:x val="5.611691639241808E-2"/>
          <c:y val="1.615023533881318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Preferred Wealth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[1]StataOut_wealth!$Y$20:$Y$44</c:f>
              <c:numCache>
                <c:formatCode>General</c:formatCode>
                <c:ptCount val="25"/>
                <c:pt idx="0">
                  <c:v>0.2720191478729248</c:v>
                </c:pt>
                <c:pt idx="1">
                  <c:v>#N/A</c:v>
                </c:pt>
                <c:pt idx="2">
                  <c:v>#N/A</c:v>
                </c:pt>
                <c:pt idx="3">
                  <c:v>0.27186468243598938</c:v>
                </c:pt>
                <c:pt idx="4">
                  <c:v>#N/A</c:v>
                </c:pt>
                <c:pt idx="5">
                  <c:v>#N/A</c:v>
                </c:pt>
                <c:pt idx="6">
                  <c:v>0.30954360961914063</c:v>
                </c:pt>
                <c:pt idx="7">
                  <c:v>#N/A</c:v>
                </c:pt>
                <c:pt idx="8">
                  <c:v>#N/A</c:v>
                </c:pt>
                <c:pt idx="9">
                  <c:v>0.31213322281837463</c:v>
                </c:pt>
                <c:pt idx="10">
                  <c:v>#N/A</c:v>
                </c:pt>
                <c:pt idx="11">
                  <c:v>#N/A</c:v>
                </c:pt>
                <c:pt idx="12">
                  <c:v>0.30647829174995422</c:v>
                </c:pt>
                <c:pt idx="13">
                  <c:v>#N/A</c:v>
                </c:pt>
                <c:pt idx="14">
                  <c:v>#N/A</c:v>
                </c:pt>
                <c:pt idx="15">
                  <c:v>0.31280279159545898</c:v>
                </c:pt>
                <c:pt idx="16">
                  <c:v>#N/A</c:v>
                </c:pt>
                <c:pt idx="17">
                  <c:v>#N/A</c:v>
                </c:pt>
                <c:pt idx="18">
                  <c:v>0.32063788175582886</c:v>
                </c:pt>
                <c:pt idx="19">
                  <c:v>#N/A</c:v>
                </c:pt>
                <c:pt idx="20">
                  <c:v>#N/A</c:v>
                </c:pt>
                <c:pt idx="21">
                  <c:v>0.31728252768516541</c:v>
                </c:pt>
                <c:pt idx="22">
                  <c:v>#N/A</c:v>
                </c:pt>
                <c:pt idx="23">
                  <c:v>#N/A</c:v>
                </c:pt>
                <c:pt idx="24">
                  <c:v>0.33491727709770203</c:v>
                </c:pt>
              </c:numCache>
            </c:numRef>
          </c:yVal>
          <c:smooth val="0"/>
        </c:ser>
        <c:ser>
          <c:idx val="0"/>
          <c:order val="1"/>
          <c:tx>
            <c:v>SCF Bulletin Wealth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[1]StataOut_wealth!$C$20:$C$44</c:f>
              <c:numCache>
                <c:formatCode>General</c:formatCode>
                <c:ptCount val="25"/>
                <c:pt idx="0">
                  <c:v>0.29700091481208801</c:v>
                </c:pt>
                <c:pt idx="1">
                  <c:v>#N/A</c:v>
                </c:pt>
                <c:pt idx="2">
                  <c:v>#N/A</c:v>
                </c:pt>
                <c:pt idx="3">
                  <c:v>0.3009905219078064</c:v>
                </c:pt>
                <c:pt idx="4">
                  <c:v>#N/A</c:v>
                </c:pt>
                <c:pt idx="5">
                  <c:v>#N/A</c:v>
                </c:pt>
                <c:pt idx="6">
                  <c:v>0.34535911679267883</c:v>
                </c:pt>
                <c:pt idx="7">
                  <c:v>#N/A</c:v>
                </c:pt>
                <c:pt idx="8">
                  <c:v>#N/A</c:v>
                </c:pt>
                <c:pt idx="9">
                  <c:v>0.33830049633979797</c:v>
                </c:pt>
                <c:pt idx="10">
                  <c:v>#N/A</c:v>
                </c:pt>
                <c:pt idx="11">
                  <c:v>#N/A</c:v>
                </c:pt>
                <c:pt idx="12">
                  <c:v>0.32589209079742432</c:v>
                </c:pt>
                <c:pt idx="13">
                  <c:v>#N/A</c:v>
                </c:pt>
                <c:pt idx="14">
                  <c:v>#N/A</c:v>
                </c:pt>
                <c:pt idx="15">
                  <c:v>0.33312812447547913</c:v>
                </c:pt>
                <c:pt idx="16">
                  <c:v>#N/A</c:v>
                </c:pt>
                <c:pt idx="17">
                  <c:v>#N/A</c:v>
                </c:pt>
                <c:pt idx="18">
                  <c:v>0.33787733316421509</c:v>
                </c:pt>
                <c:pt idx="19">
                  <c:v>#N/A</c:v>
                </c:pt>
                <c:pt idx="20">
                  <c:v>#N/A</c:v>
                </c:pt>
                <c:pt idx="21">
                  <c:v>0.34515035152435303</c:v>
                </c:pt>
                <c:pt idx="22">
                  <c:v>#N/A</c:v>
                </c:pt>
                <c:pt idx="23">
                  <c:v>#N/A</c:v>
                </c:pt>
                <c:pt idx="24">
                  <c:v>0.36309894919395447</c:v>
                </c:pt>
              </c:numCache>
            </c:numRef>
          </c:yVal>
          <c:smooth val="0"/>
        </c:ser>
        <c:ser>
          <c:idx val="3"/>
          <c:order val="2"/>
          <c:tx>
            <c:v>Income Tax Data</c:v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[1]Administrative!$B$3:$B$26</c:f>
              <c:numCache>
                <c:formatCode>General</c:formatCode>
                <c:ptCount val="24"/>
                <c:pt idx="0">
                  <c:v>0.27807000000000004</c:v>
                </c:pt>
                <c:pt idx="1">
                  <c:v>0.28127000000000002</c:v>
                </c:pt>
                <c:pt idx="2">
                  <c:v>0.27616000000000002</c:v>
                </c:pt>
                <c:pt idx="3">
                  <c:v>0.29193000000000002</c:v>
                </c:pt>
                <c:pt idx="4">
                  <c:v>0.29460000000000003</c:v>
                </c:pt>
                <c:pt idx="5">
                  <c:v>0.29167000000000004</c:v>
                </c:pt>
                <c:pt idx="6">
                  <c:v>0.29465000000000002</c:v>
                </c:pt>
                <c:pt idx="7">
                  <c:v>0.30274999141693115</c:v>
                </c:pt>
                <c:pt idx="8">
                  <c:v>0.31237000226974487</c:v>
                </c:pt>
                <c:pt idx="9">
                  <c:v>0.32289999723434448</c:v>
                </c:pt>
                <c:pt idx="10">
                  <c:v>0.3330099880695343</c:v>
                </c:pt>
                <c:pt idx="11">
                  <c:v>0.3414900004863739</c:v>
                </c:pt>
                <c:pt idx="12">
                  <c:v>0.33237001299858093</c:v>
                </c:pt>
                <c:pt idx="13">
                  <c:v>0.32023000717163086</c:v>
                </c:pt>
                <c:pt idx="14">
                  <c:v>0.32295998930931091</c:v>
                </c:pt>
                <c:pt idx="15">
                  <c:v>0.33535999059677124</c:v>
                </c:pt>
                <c:pt idx="16">
                  <c:v>0.33976998925209045</c:v>
                </c:pt>
                <c:pt idx="17">
                  <c:v>0.34898000955581665</c:v>
                </c:pt>
                <c:pt idx="18">
                  <c:v>0.35951000452041626</c:v>
                </c:pt>
                <c:pt idx="19">
                  <c:v>0.38133001327514648</c:v>
                </c:pt>
                <c:pt idx="20">
                  <c:v>0.37847000360488892</c:v>
                </c:pt>
                <c:pt idx="21">
                  <c:v>0.3952299952507019</c:v>
                </c:pt>
                <c:pt idx="22">
                  <c:v>0.39800998568534851</c:v>
                </c:pt>
                <c:pt idx="23">
                  <c:v>0.4182400107383728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411576"/>
        <c:axId val="392412360"/>
      </c:scatterChart>
      <c:valAx>
        <c:axId val="392411576"/>
        <c:scaling>
          <c:orientation val="minMax"/>
          <c:max val="2013"/>
          <c:min val="1989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2412360"/>
        <c:crosses val="autoZero"/>
        <c:crossBetween val="midCat"/>
        <c:majorUnit val="3"/>
      </c:valAx>
      <c:valAx>
        <c:axId val="392412360"/>
        <c:scaling>
          <c:orientation val="minMax"/>
          <c:max val="0.45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11576"/>
        <c:crosses val="autoZero"/>
        <c:crossBetween val="midCat"/>
        <c:majorUnit val="5.000000000000001E-2"/>
      </c:valAx>
      <c:spPr>
        <a:noFill/>
        <a:ln w="6350">
          <a:noFill/>
        </a:ln>
      </c:spPr>
    </c:plotArea>
    <c:legend>
      <c:legendPos val="b"/>
      <c:layout>
        <c:manualLayout>
          <c:xMode val="edge"/>
          <c:yMode val="edge"/>
          <c:x val="5.5820912388811102E-2"/>
          <c:y val="8.9186813396429462E-2"/>
          <c:w val="0.25387249803394302"/>
          <c:h val="8.4299300739318336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100"/>
              <a:t>B. Top 0.1% Wealth Shares</a:t>
            </a:r>
          </a:p>
        </c:rich>
      </c:tx>
      <c:layout>
        <c:manualLayout>
          <c:xMode val="edge"/>
          <c:yMode val="edge"/>
          <c:x val="5.6157160022047493E-2"/>
          <c:y val="1.4131455921461533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Preferred Wealth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[1]StataOut_wealth!$Y$54:$Y$78</c:f>
              <c:numCache>
                <c:formatCode>General</c:formatCode>
                <c:ptCount val="25"/>
                <c:pt idx="0">
                  <c:v>0.10601042956113815</c:v>
                </c:pt>
                <c:pt idx="1">
                  <c:v>#N/A</c:v>
                </c:pt>
                <c:pt idx="2">
                  <c:v>#N/A</c:v>
                </c:pt>
                <c:pt idx="3">
                  <c:v>0.10820454359054565</c:v>
                </c:pt>
                <c:pt idx="4">
                  <c:v>#N/A</c:v>
                </c:pt>
                <c:pt idx="5">
                  <c:v>#N/A</c:v>
                </c:pt>
                <c:pt idx="6">
                  <c:v>0.12515275180339813</c:v>
                </c:pt>
                <c:pt idx="7">
                  <c:v>#N/A</c:v>
                </c:pt>
                <c:pt idx="8">
                  <c:v>#N/A</c:v>
                </c:pt>
                <c:pt idx="9">
                  <c:v>0.1281622052192688</c:v>
                </c:pt>
                <c:pt idx="10">
                  <c:v>#N/A</c:v>
                </c:pt>
                <c:pt idx="11">
                  <c:v>#N/A</c:v>
                </c:pt>
                <c:pt idx="12">
                  <c:v>0.11489036679267883</c:v>
                </c:pt>
                <c:pt idx="13">
                  <c:v>#N/A</c:v>
                </c:pt>
                <c:pt idx="14">
                  <c:v>#N/A</c:v>
                </c:pt>
                <c:pt idx="15">
                  <c:v>0.11902464926242828</c:v>
                </c:pt>
                <c:pt idx="16">
                  <c:v>#N/A</c:v>
                </c:pt>
                <c:pt idx="17">
                  <c:v>#N/A</c:v>
                </c:pt>
                <c:pt idx="18">
                  <c:v>0.13014954328536987</c:v>
                </c:pt>
                <c:pt idx="19">
                  <c:v>#N/A</c:v>
                </c:pt>
                <c:pt idx="20">
                  <c:v>#N/A</c:v>
                </c:pt>
                <c:pt idx="21">
                  <c:v>0.12827853858470917</c:v>
                </c:pt>
                <c:pt idx="22">
                  <c:v>#N/A</c:v>
                </c:pt>
                <c:pt idx="23">
                  <c:v>#N/A</c:v>
                </c:pt>
                <c:pt idx="24">
                  <c:v>0.14565137028694153</c:v>
                </c:pt>
              </c:numCache>
            </c:numRef>
          </c:yVal>
          <c:smooth val="0"/>
        </c:ser>
        <c:ser>
          <c:idx val="0"/>
          <c:order val="1"/>
          <c:tx>
            <c:v>SCF Bulletin Wealth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[1]StataOut_wealth!$C$54:$C$78</c:f>
              <c:numCache>
                <c:formatCode>General</c:formatCode>
                <c:ptCount val="25"/>
                <c:pt idx="0">
                  <c:v>0.10836915671825409</c:v>
                </c:pt>
                <c:pt idx="1">
                  <c:v>#N/A</c:v>
                </c:pt>
                <c:pt idx="2">
                  <c:v>#N/A</c:v>
                </c:pt>
                <c:pt idx="3">
                  <c:v>0.11254769563674927</c:v>
                </c:pt>
                <c:pt idx="4">
                  <c:v>#N/A</c:v>
                </c:pt>
                <c:pt idx="5">
                  <c:v>#N/A</c:v>
                </c:pt>
                <c:pt idx="6">
                  <c:v>0.1266276091337204</c:v>
                </c:pt>
                <c:pt idx="7">
                  <c:v>#N/A</c:v>
                </c:pt>
                <c:pt idx="8">
                  <c:v>#N/A</c:v>
                </c:pt>
                <c:pt idx="9">
                  <c:v>0.12613916397094727</c:v>
                </c:pt>
                <c:pt idx="10">
                  <c:v>#N/A</c:v>
                </c:pt>
                <c:pt idx="11">
                  <c:v>#N/A</c:v>
                </c:pt>
                <c:pt idx="12">
                  <c:v>0.11020476371049881</c:v>
                </c:pt>
                <c:pt idx="13">
                  <c:v>#N/A</c:v>
                </c:pt>
                <c:pt idx="14">
                  <c:v>#N/A</c:v>
                </c:pt>
                <c:pt idx="15">
                  <c:v>0.1167864128947258</c:v>
                </c:pt>
                <c:pt idx="16">
                  <c:v>#N/A</c:v>
                </c:pt>
                <c:pt idx="17">
                  <c:v>#N/A</c:v>
                </c:pt>
                <c:pt idx="18">
                  <c:v>0.12598304450511932</c:v>
                </c:pt>
                <c:pt idx="19">
                  <c:v>#N/A</c:v>
                </c:pt>
                <c:pt idx="20">
                  <c:v>#N/A</c:v>
                </c:pt>
                <c:pt idx="21">
                  <c:v>0.12847195565700531</c:v>
                </c:pt>
                <c:pt idx="22">
                  <c:v>#N/A</c:v>
                </c:pt>
                <c:pt idx="23">
                  <c:v>#N/A</c:v>
                </c:pt>
                <c:pt idx="24">
                  <c:v>0.1421036571264267</c:v>
                </c:pt>
              </c:numCache>
            </c:numRef>
          </c:yVal>
          <c:smooth val="0"/>
        </c:ser>
        <c:ser>
          <c:idx val="3"/>
          <c:order val="2"/>
          <c:tx>
            <c:v>Income Tax Data</c:v>
          </c:tx>
          <c:spPr>
            <a:ln>
              <a:solidFill>
                <a:schemeClr val="bg1">
                  <a:lumMod val="50000"/>
                </a:schemeClr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>
                <a:solidFill>
                  <a:schemeClr val="bg1">
                    <a:lumMod val="50000"/>
                  </a:schemeClr>
                </a:solidFill>
              </a:ln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[1]Administrative!$C$3:$C$26</c:f>
              <c:numCache>
                <c:formatCode>General</c:formatCode>
                <c:ptCount val="24"/>
                <c:pt idx="0">
                  <c:v>0.11501000000000001</c:v>
                </c:pt>
                <c:pt idx="1">
                  <c:v>0.1169</c:v>
                </c:pt>
                <c:pt idx="2">
                  <c:v>0.11177000000000001</c:v>
                </c:pt>
                <c:pt idx="3">
                  <c:v>0.12195000000000002</c:v>
                </c:pt>
                <c:pt idx="4">
                  <c:v>0.12464000000000001</c:v>
                </c:pt>
                <c:pt idx="5">
                  <c:v>0.12100000000000001</c:v>
                </c:pt>
                <c:pt idx="6">
                  <c:v>0.12345</c:v>
                </c:pt>
                <c:pt idx="7">
                  <c:v>0.1315699964761734</c:v>
                </c:pt>
                <c:pt idx="8">
                  <c:v>0.13940000534057617</c:v>
                </c:pt>
                <c:pt idx="9">
                  <c:v>0.14519000053405762</c:v>
                </c:pt>
                <c:pt idx="10">
                  <c:v>0.15029999613761902</c:v>
                </c:pt>
                <c:pt idx="11">
                  <c:v>0.1598999947309494</c:v>
                </c:pt>
                <c:pt idx="12">
                  <c:v>0.15710000693798065</c:v>
                </c:pt>
                <c:pt idx="13">
                  <c:v>0.14546999335289001</c:v>
                </c:pt>
                <c:pt idx="14">
                  <c:v>0.14672000706195831</c:v>
                </c:pt>
                <c:pt idx="15">
                  <c:v>0.15621000528335571</c:v>
                </c:pt>
                <c:pt idx="16">
                  <c:v>0.16297000646591187</c:v>
                </c:pt>
                <c:pt idx="17">
                  <c:v>0.16767999529838562</c:v>
                </c:pt>
                <c:pt idx="18">
                  <c:v>0.17670999467372894</c:v>
                </c:pt>
                <c:pt idx="19">
                  <c:v>0.18975000083446503</c:v>
                </c:pt>
                <c:pt idx="20">
                  <c:v>0.18869000673294067</c:v>
                </c:pt>
                <c:pt idx="21">
                  <c:v>0.20708000659942627</c:v>
                </c:pt>
                <c:pt idx="22">
                  <c:v>0.20334999263286591</c:v>
                </c:pt>
                <c:pt idx="23">
                  <c:v>0.22008000314235687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2408440"/>
        <c:axId val="392409224"/>
      </c:scatterChart>
      <c:valAx>
        <c:axId val="392408440"/>
        <c:scaling>
          <c:orientation val="minMax"/>
          <c:max val="2013"/>
          <c:min val="1989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2409224"/>
        <c:crosses val="autoZero"/>
        <c:crossBetween val="midCat"/>
        <c:majorUnit val="3"/>
      </c:valAx>
      <c:valAx>
        <c:axId val="392409224"/>
        <c:scaling>
          <c:orientation val="minMax"/>
          <c:max val="0.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2408440"/>
        <c:crosses val="autoZero"/>
        <c:crossBetween val="midCat"/>
        <c:majorUnit val="5.000000000000001E-2"/>
      </c:valAx>
      <c:spPr>
        <a:noFill/>
        <a:ln w="635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5.2892006392856239E-2"/>
          <c:y val="9.5243151648484389E-2"/>
          <c:w val="0.23776351505619117"/>
          <c:h val="0.10044953607813153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Ref>
              <c:f>'Data Figure 1 (wealth shares)'!$E$4:$E$28</c:f>
              <c:numCache>
                <c:formatCode>General</c:formatCode>
                <c:ptCount val="25"/>
                <c:pt idx="0">
                  <c:v>0.29700091481208801</c:v>
                </c:pt>
                <c:pt idx="1">
                  <c:v>#N/A</c:v>
                </c:pt>
                <c:pt idx="2">
                  <c:v>#N/A</c:v>
                </c:pt>
                <c:pt idx="3">
                  <c:v>0.3009905219078064</c:v>
                </c:pt>
                <c:pt idx="4">
                  <c:v>#N/A</c:v>
                </c:pt>
                <c:pt idx="5">
                  <c:v>#N/A</c:v>
                </c:pt>
                <c:pt idx="6">
                  <c:v>0.34535911679267883</c:v>
                </c:pt>
                <c:pt idx="7">
                  <c:v>#N/A</c:v>
                </c:pt>
                <c:pt idx="8">
                  <c:v>#N/A</c:v>
                </c:pt>
                <c:pt idx="9">
                  <c:v>0.33830049633979797</c:v>
                </c:pt>
                <c:pt idx="10">
                  <c:v>#N/A</c:v>
                </c:pt>
                <c:pt idx="11">
                  <c:v>#N/A</c:v>
                </c:pt>
                <c:pt idx="12">
                  <c:v>0.32589209079742432</c:v>
                </c:pt>
                <c:pt idx="13">
                  <c:v>#N/A</c:v>
                </c:pt>
                <c:pt idx="14">
                  <c:v>#N/A</c:v>
                </c:pt>
                <c:pt idx="15">
                  <c:v>0.33312812447547913</c:v>
                </c:pt>
                <c:pt idx="16">
                  <c:v>#N/A</c:v>
                </c:pt>
                <c:pt idx="17">
                  <c:v>#N/A</c:v>
                </c:pt>
                <c:pt idx="18">
                  <c:v>0.33787733316421509</c:v>
                </c:pt>
                <c:pt idx="19">
                  <c:v>#N/A</c:v>
                </c:pt>
                <c:pt idx="20">
                  <c:v>#N/A</c:v>
                </c:pt>
                <c:pt idx="21">
                  <c:v>0.34515035152435303</c:v>
                </c:pt>
                <c:pt idx="22">
                  <c:v>#N/A</c:v>
                </c:pt>
                <c:pt idx="23">
                  <c:v>#N/A</c:v>
                </c:pt>
                <c:pt idx="24">
                  <c:v>0.36309894919395447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val>
            <c:numRef>
              <c:f>'Data Figure 1 (wealth shares)'!$F$4:$F$28</c:f>
              <c:numCache>
                <c:formatCode>General</c:formatCode>
                <c:ptCount val="25"/>
                <c:pt idx="0">
                  <c:v>0.2720191478729248</c:v>
                </c:pt>
                <c:pt idx="1">
                  <c:v>#N/A</c:v>
                </c:pt>
                <c:pt idx="2">
                  <c:v>#N/A</c:v>
                </c:pt>
                <c:pt idx="3">
                  <c:v>0.27186468243598938</c:v>
                </c:pt>
                <c:pt idx="4">
                  <c:v>#N/A</c:v>
                </c:pt>
                <c:pt idx="5">
                  <c:v>#N/A</c:v>
                </c:pt>
                <c:pt idx="6">
                  <c:v>0.30954360961914063</c:v>
                </c:pt>
                <c:pt idx="7">
                  <c:v>#N/A</c:v>
                </c:pt>
                <c:pt idx="8">
                  <c:v>#N/A</c:v>
                </c:pt>
                <c:pt idx="9">
                  <c:v>0.31213322281837463</c:v>
                </c:pt>
                <c:pt idx="10">
                  <c:v>#N/A</c:v>
                </c:pt>
                <c:pt idx="11">
                  <c:v>#N/A</c:v>
                </c:pt>
                <c:pt idx="12">
                  <c:v>0.30647829174995422</c:v>
                </c:pt>
                <c:pt idx="13">
                  <c:v>#N/A</c:v>
                </c:pt>
                <c:pt idx="14">
                  <c:v>#N/A</c:v>
                </c:pt>
                <c:pt idx="15">
                  <c:v>0.31280279159545898</c:v>
                </c:pt>
                <c:pt idx="16">
                  <c:v>#N/A</c:v>
                </c:pt>
                <c:pt idx="17">
                  <c:v>#N/A</c:v>
                </c:pt>
                <c:pt idx="18">
                  <c:v>0.32063788175582886</c:v>
                </c:pt>
                <c:pt idx="19">
                  <c:v>#N/A</c:v>
                </c:pt>
                <c:pt idx="20">
                  <c:v>#N/A</c:v>
                </c:pt>
                <c:pt idx="21">
                  <c:v>0.31728252768516541</c:v>
                </c:pt>
                <c:pt idx="22">
                  <c:v>#N/A</c:v>
                </c:pt>
                <c:pt idx="23">
                  <c:v>#N/A</c:v>
                </c:pt>
                <c:pt idx="24">
                  <c:v>0.33491727709770203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'Data Figure 1 (wealth shares)'!$B$4:$B$28</c:f>
              <c:numCache>
                <c:formatCode>General</c:formatCode>
                <c:ptCount val="25"/>
                <c:pt idx="0">
                  <c:v>0.27807000000000004</c:v>
                </c:pt>
                <c:pt idx="1">
                  <c:v>0.28127000000000002</c:v>
                </c:pt>
                <c:pt idx="2">
                  <c:v>0.27616000000000002</c:v>
                </c:pt>
                <c:pt idx="3">
                  <c:v>0.29193000000000002</c:v>
                </c:pt>
                <c:pt idx="4">
                  <c:v>0.29460000000000003</c:v>
                </c:pt>
                <c:pt idx="5">
                  <c:v>0.29167000000000004</c:v>
                </c:pt>
                <c:pt idx="6">
                  <c:v>0.29465000000000002</c:v>
                </c:pt>
                <c:pt idx="7">
                  <c:v>0.30274999141693115</c:v>
                </c:pt>
                <c:pt idx="8">
                  <c:v>0.31237000226974487</c:v>
                </c:pt>
                <c:pt idx="9">
                  <c:v>0.32289999723434448</c:v>
                </c:pt>
                <c:pt idx="10">
                  <c:v>0.3330099880695343</c:v>
                </c:pt>
                <c:pt idx="11">
                  <c:v>0.3414900004863739</c:v>
                </c:pt>
                <c:pt idx="12">
                  <c:v>0.33237001299858093</c:v>
                </c:pt>
                <c:pt idx="13">
                  <c:v>0.32023000717163086</c:v>
                </c:pt>
                <c:pt idx="14">
                  <c:v>0.32295998930931091</c:v>
                </c:pt>
                <c:pt idx="15">
                  <c:v>0.33535999059677124</c:v>
                </c:pt>
                <c:pt idx="16">
                  <c:v>0.33976998925209045</c:v>
                </c:pt>
                <c:pt idx="17">
                  <c:v>0.34898000955581665</c:v>
                </c:pt>
                <c:pt idx="18">
                  <c:v>0.35951000452041626</c:v>
                </c:pt>
                <c:pt idx="19">
                  <c:v>0.38133001327514648</c:v>
                </c:pt>
                <c:pt idx="20">
                  <c:v>0.37847000360488892</c:v>
                </c:pt>
                <c:pt idx="21">
                  <c:v>0.3952299952507019</c:v>
                </c:pt>
                <c:pt idx="22">
                  <c:v>0.39800998568534851</c:v>
                </c:pt>
                <c:pt idx="23">
                  <c:v>0.4182400107383728</c:v>
                </c:pt>
                <c:pt idx="2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265128"/>
        <c:axId val="390268656"/>
      </c:lineChart>
      <c:catAx>
        <c:axId val="39026512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8656"/>
        <c:crosses val="autoZero"/>
        <c:auto val="1"/>
        <c:lblAlgn val="ctr"/>
        <c:lblOffset val="100"/>
        <c:noMultiLvlLbl val="0"/>
      </c:catAx>
      <c:valAx>
        <c:axId val="390268656"/>
        <c:scaling>
          <c:orientation val="minMax"/>
          <c:min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'Data Figure 1 (wealth shares)'!$E$34</c:f>
              <c:strCache>
                <c:ptCount val="1"/>
                <c:pt idx="0">
                  <c:v>SCF Bulletin Wealth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Figure 1 (wealth shares)'!$D$35:$D$59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'Data Figure 1 (wealth shares)'!$E$35:$E$59</c:f>
              <c:numCache>
                <c:formatCode>General</c:formatCode>
                <c:ptCount val="25"/>
                <c:pt idx="0">
                  <c:v>0.10836915671825409</c:v>
                </c:pt>
                <c:pt idx="1">
                  <c:v>#N/A</c:v>
                </c:pt>
                <c:pt idx="2">
                  <c:v>#N/A</c:v>
                </c:pt>
                <c:pt idx="3">
                  <c:v>0.11254769563674927</c:v>
                </c:pt>
                <c:pt idx="4">
                  <c:v>#N/A</c:v>
                </c:pt>
                <c:pt idx="5">
                  <c:v>#N/A</c:v>
                </c:pt>
                <c:pt idx="6">
                  <c:v>0.1266276091337204</c:v>
                </c:pt>
                <c:pt idx="7">
                  <c:v>#N/A</c:v>
                </c:pt>
                <c:pt idx="8">
                  <c:v>#N/A</c:v>
                </c:pt>
                <c:pt idx="9">
                  <c:v>0.12613916397094727</c:v>
                </c:pt>
                <c:pt idx="10">
                  <c:v>#N/A</c:v>
                </c:pt>
                <c:pt idx="11">
                  <c:v>#N/A</c:v>
                </c:pt>
                <c:pt idx="12">
                  <c:v>0.11020476371049881</c:v>
                </c:pt>
                <c:pt idx="13">
                  <c:v>#N/A</c:v>
                </c:pt>
                <c:pt idx="14">
                  <c:v>#N/A</c:v>
                </c:pt>
                <c:pt idx="15">
                  <c:v>0.1167864128947258</c:v>
                </c:pt>
                <c:pt idx="16">
                  <c:v>#N/A</c:v>
                </c:pt>
                <c:pt idx="17">
                  <c:v>#N/A</c:v>
                </c:pt>
                <c:pt idx="18">
                  <c:v>0.12598304450511932</c:v>
                </c:pt>
                <c:pt idx="19">
                  <c:v>#N/A</c:v>
                </c:pt>
                <c:pt idx="20">
                  <c:v>#N/A</c:v>
                </c:pt>
                <c:pt idx="21">
                  <c:v>0.12847195565700531</c:v>
                </c:pt>
                <c:pt idx="22">
                  <c:v>#N/A</c:v>
                </c:pt>
                <c:pt idx="23">
                  <c:v>#N/A</c:v>
                </c:pt>
                <c:pt idx="24">
                  <c:v>0.1421036571264267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'Data Figure 1 (wealth shares)'!$F$34</c:f>
              <c:strCache>
                <c:ptCount val="1"/>
                <c:pt idx="0">
                  <c:v>Preferred Wealth Measure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'Data Figure 1 (wealth shares)'!$D$35:$D$59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'Data Figure 1 (wealth shares)'!$F$35:$F$59</c:f>
              <c:numCache>
                <c:formatCode>General</c:formatCode>
                <c:ptCount val="25"/>
                <c:pt idx="0">
                  <c:v>0.10601042956113815</c:v>
                </c:pt>
                <c:pt idx="1">
                  <c:v>#N/A</c:v>
                </c:pt>
                <c:pt idx="2">
                  <c:v>#N/A</c:v>
                </c:pt>
                <c:pt idx="3">
                  <c:v>0.10820454359054565</c:v>
                </c:pt>
                <c:pt idx="4">
                  <c:v>#N/A</c:v>
                </c:pt>
                <c:pt idx="5">
                  <c:v>#N/A</c:v>
                </c:pt>
                <c:pt idx="6">
                  <c:v>0.12515275180339813</c:v>
                </c:pt>
                <c:pt idx="7">
                  <c:v>#N/A</c:v>
                </c:pt>
                <c:pt idx="8">
                  <c:v>#N/A</c:v>
                </c:pt>
                <c:pt idx="9">
                  <c:v>0.1281622052192688</c:v>
                </c:pt>
                <c:pt idx="10">
                  <c:v>#N/A</c:v>
                </c:pt>
                <c:pt idx="11">
                  <c:v>#N/A</c:v>
                </c:pt>
                <c:pt idx="12">
                  <c:v>0.11489036679267883</c:v>
                </c:pt>
                <c:pt idx="13">
                  <c:v>#N/A</c:v>
                </c:pt>
                <c:pt idx="14">
                  <c:v>#N/A</c:v>
                </c:pt>
                <c:pt idx="15">
                  <c:v>0.11902464926242828</c:v>
                </c:pt>
                <c:pt idx="16">
                  <c:v>#N/A</c:v>
                </c:pt>
                <c:pt idx="17">
                  <c:v>#N/A</c:v>
                </c:pt>
                <c:pt idx="18">
                  <c:v>0.13014954328536987</c:v>
                </c:pt>
                <c:pt idx="19">
                  <c:v>#N/A</c:v>
                </c:pt>
                <c:pt idx="20">
                  <c:v>#N/A</c:v>
                </c:pt>
                <c:pt idx="21">
                  <c:v>0.12827853858470917</c:v>
                </c:pt>
                <c:pt idx="22">
                  <c:v>#N/A</c:v>
                </c:pt>
                <c:pt idx="23">
                  <c:v>#N/A</c:v>
                </c:pt>
                <c:pt idx="24">
                  <c:v>0.14565137028694153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Figure 1 (wealth shares)'!$B$34</c:f>
              <c:strCache>
                <c:ptCount val="1"/>
                <c:pt idx="0">
                  <c:v>Income Tax Data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'Data Figure 1 (wealth shares)'!$D$35:$D$59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cat>
          <c:val>
            <c:numRef>
              <c:f>'Data Figure 1 (wealth shares)'!$B$35:$B$59</c:f>
              <c:numCache>
                <c:formatCode>General</c:formatCode>
                <c:ptCount val="25"/>
                <c:pt idx="0">
                  <c:v>0.11501000000000001</c:v>
                </c:pt>
                <c:pt idx="1">
                  <c:v>0.1169</c:v>
                </c:pt>
                <c:pt idx="2">
                  <c:v>0.11177000000000001</c:v>
                </c:pt>
                <c:pt idx="3">
                  <c:v>0.12195000000000002</c:v>
                </c:pt>
                <c:pt idx="4">
                  <c:v>0.12464000000000001</c:v>
                </c:pt>
                <c:pt idx="5">
                  <c:v>0.12100000000000001</c:v>
                </c:pt>
                <c:pt idx="6">
                  <c:v>0.12345</c:v>
                </c:pt>
                <c:pt idx="7">
                  <c:v>0.1315699964761734</c:v>
                </c:pt>
                <c:pt idx="8">
                  <c:v>0.13940000534057617</c:v>
                </c:pt>
                <c:pt idx="9">
                  <c:v>0.14519000053405762</c:v>
                </c:pt>
                <c:pt idx="10">
                  <c:v>0.15029999613761902</c:v>
                </c:pt>
                <c:pt idx="11">
                  <c:v>0.1598999947309494</c:v>
                </c:pt>
                <c:pt idx="12">
                  <c:v>0.15710000693798065</c:v>
                </c:pt>
                <c:pt idx="13">
                  <c:v>0.14546999335289001</c:v>
                </c:pt>
                <c:pt idx="14">
                  <c:v>0.14672000706195831</c:v>
                </c:pt>
                <c:pt idx="15">
                  <c:v>0.15621000528335571</c:v>
                </c:pt>
                <c:pt idx="16">
                  <c:v>0.16297000646591187</c:v>
                </c:pt>
                <c:pt idx="17">
                  <c:v>0.16767999529838562</c:v>
                </c:pt>
                <c:pt idx="18">
                  <c:v>0.17670999467372894</c:v>
                </c:pt>
                <c:pt idx="19">
                  <c:v>0.18975000083446503</c:v>
                </c:pt>
                <c:pt idx="20">
                  <c:v>0.18869000673294067</c:v>
                </c:pt>
                <c:pt idx="21">
                  <c:v>0.20708000659942627</c:v>
                </c:pt>
                <c:pt idx="22">
                  <c:v>0.20334999263286591</c:v>
                </c:pt>
                <c:pt idx="23">
                  <c:v>0.22008000314235687</c:v>
                </c:pt>
                <c:pt idx="2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269832"/>
        <c:axId val="390269048"/>
      </c:lineChart>
      <c:catAx>
        <c:axId val="390269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9048"/>
        <c:crosses val="autoZero"/>
        <c:auto val="1"/>
        <c:lblAlgn val="ctr"/>
        <c:lblOffset val="100"/>
        <c:tickLblSkip val="3"/>
        <c:noMultiLvlLbl val="0"/>
      </c:catAx>
      <c:valAx>
        <c:axId val="39026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269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A. Top 1% Income</a:t>
            </a:r>
            <a:r>
              <a:rPr lang="en-US" sz="1000" b="1" baseline="0"/>
              <a:t> Shares</a:t>
            </a:r>
            <a:endParaRPr lang="en-US" sz="1000" b="1"/>
          </a:p>
        </c:rich>
      </c:tx>
      <c:layout>
        <c:manualLayout>
          <c:xMode val="edge"/>
          <c:yMode val="edge"/>
          <c:x val="4.5939783783347538E-2"/>
          <c:y val="1.2128278992436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Preferred Income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shares)'!$K$4:$K$28</c:f>
              <c:numCache>
                <c:formatCode>General</c:formatCode>
                <c:ptCount val="25"/>
                <c:pt idx="0" formatCode="0.000">
                  <c:v>0.15451404141947675</c:v>
                </c:pt>
                <c:pt idx="1">
                  <c:v>#N/A</c:v>
                </c:pt>
                <c:pt idx="2">
                  <c:v>#N/A</c:v>
                </c:pt>
                <c:pt idx="3" formatCode="0.000">
                  <c:v>0.10734484160737595</c:v>
                </c:pt>
                <c:pt idx="4">
                  <c:v>#N/A</c:v>
                </c:pt>
                <c:pt idx="5">
                  <c:v>#N/A</c:v>
                </c:pt>
                <c:pt idx="6" formatCode="0.000">
                  <c:v>0.12764761381753051</c:v>
                </c:pt>
                <c:pt idx="7">
                  <c:v>#N/A</c:v>
                </c:pt>
                <c:pt idx="8">
                  <c:v>#N/A</c:v>
                </c:pt>
                <c:pt idx="9" formatCode="0.000">
                  <c:v>0.15264821178888119</c:v>
                </c:pt>
                <c:pt idx="10">
                  <c:v>#N/A</c:v>
                </c:pt>
                <c:pt idx="11">
                  <c:v>#N/A</c:v>
                </c:pt>
                <c:pt idx="12" formatCode="0.000">
                  <c:v>0.17174675920597024</c:v>
                </c:pt>
                <c:pt idx="13">
                  <c:v>#N/A</c:v>
                </c:pt>
                <c:pt idx="14">
                  <c:v>#N/A</c:v>
                </c:pt>
                <c:pt idx="15" formatCode="0.000">
                  <c:v>0.15443536220859327</c:v>
                </c:pt>
                <c:pt idx="16">
                  <c:v>#N/A</c:v>
                </c:pt>
                <c:pt idx="17">
                  <c:v>#N/A</c:v>
                </c:pt>
                <c:pt idx="18" formatCode="0.000">
                  <c:v>0.19308766182091724</c:v>
                </c:pt>
                <c:pt idx="19">
                  <c:v>#N/A</c:v>
                </c:pt>
                <c:pt idx="20">
                  <c:v>#N/A</c:v>
                </c:pt>
                <c:pt idx="21" formatCode="0.000">
                  <c:v>0.15106302932457369</c:v>
                </c:pt>
                <c:pt idx="22">
                  <c:v>#N/A</c:v>
                </c:pt>
                <c:pt idx="23">
                  <c:v>#N/A</c:v>
                </c:pt>
                <c:pt idx="24" formatCode="0.000">
                  <c:v>0.17826136964642053</c:v>
                </c:pt>
              </c:numCache>
            </c:numRef>
          </c:val>
          <c:smooth val="0"/>
        </c:ser>
        <c:ser>
          <c:idx val="1"/>
          <c:order val="1"/>
          <c:tx>
            <c:v>SCF Bulletin Income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shares)'!$J$4:$J$28</c:f>
              <c:numCache>
                <c:formatCode>General</c:formatCode>
                <c:ptCount val="25"/>
                <c:pt idx="0" formatCode="0.000">
                  <c:v>0.16500479784487876</c:v>
                </c:pt>
                <c:pt idx="1">
                  <c:v>#N/A</c:v>
                </c:pt>
                <c:pt idx="2">
                  <c:v>#N/A</c:v>
                </c:pt>
                <c:pt idx="3" formatCode="0.000">
                  <c:v>0.1171847635569756</c:v>
                </c:pt>
                <c:pt idx="4">
                  <c:v>#N/A</c:v>
                </c:pt>
                <c:pt idx="5">
                  <c:v>#N/A</c:v>
                </c:pt>
                <c:pt idx="6" formatCode="0.000">
                  <c:v>0.14271888172725736</c:v>
                </c:pt>
                <c:pt idx="7">
                  <c:v>#N/A</c:v>
                </c:pt>
                <c:pt idx="8">
                  <c:v>#N/A</c:v>
                </c:pt>
                <c:pt idx="9" formatCode="0.000">
                  <c:v>0.16783154033190983</c:v>
                </c:pt>
                <c:pt idx="10">
                  <c:v>#N/A</c:v>
                </c:pt>
                <c:pt idx="11">
                  <c:v>#N/A</c:v>
                </c:pt>
                <c:pt idx="12" formatCode="0.000">
                  <c:v>0.1881923511556387</c:v>
                </c:pt>
                <c:pt idx="13">
                  <c:v>#N/A</c:v>
                </c:pt>
                <c:pt idx="14">
                  <c:v>#N/A</c:v>
                </c:pt>
                <c:pt idx="15" formatCode="0.000">
                  <c:v>0.17155011835178877</c:v>
                </c:pt>
                <c:pt idx="16">
                  <c:v>#N/A</c:v>
                </c:pt>
                <c:pt idx="17">
                  <c:v>#N/A</c:v>
                </c:pt>
                <c:pt idx="18" formatCode="0.000">
                  <c:v>0.2141085002068695</c:v>
                </c:pt>
                <c:pt idx="19">
                  <c:v>#N/A</c:v>
                </c:pt>
                <c:pt idx="20">
                  <c:v>#N/A</c:v>
                </c:pt>
                <c:pt idx="21" formatCode="0.000">
                  <c:v>0.1728617552923887</c:v>
                </c:pt>
                <c:pt idx="22">
                  <c:v>#N/A</c:v>
                </c:pt>
                <c:pt idx="23">
                  <c:v>#N/A</c:v>
                </c:pt>
                <c:pt idx="24" formatCode="0.000">
                  <c:v>0.20242217782962893</c:v>
                </c:pt>
              </c:numCache>
            </c:numRef>
          </c:val>
          <c:smooth val="0"/>
        </c:ser>
        <c:ser>
          <c:idx val="0"/>
          <c:order val="2"/>
          <c:tx>
            <c:v>Income Tax Data</c:v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shares)'!$B$4:$B$28</c:f>
              <c:numCache>
                <c:formatCode>General</c:formatCode>
                <c:ptCount val="25"/>
                <c:pt idx="0">
                  <c:v>0.15493338921325045</c:v>
                </c:pt>
                <c:pt idx="1">
                  <c:v>0.14486443962630338</c:v>
                </c:pt>
                <c:pt idx="2">
                  <c:v>0.14329641264701634</c:v>
                </c:pt>
                <c:pt idx="3">
                  <c:v>0.1336069026115955</c:v>
                </c:pt>
                <c:pt idx="4">
                  <c:v>0.14670843575107489</c:v>
                </c:pt>
                <c:pt idx="5">
                  <c:v>0.14236902926573161</c:v>
                </c:pt>
                <c:pt idx="6">
                  <c:v>0.14231929403424462</c:v>
                </c:pt>
                <c:pt idx="7">
                  <c:v>0.15234</c:v>
                </c:pt>
                <c:pt idx="8">
                  <c:v>0.16687000000000002</c:v>
                </c:pt>
                <c:pt idx="9">
                  <c:v>0.18015</c:v>
                </c:pt>
                <c:pt idx="10">
                  <c:v>0.19088000000000002</c:v>
                </c:pt>
                <c:pt idx="11">
                  <c:v>0.20044000000000001</c:v>
                </c:pt>
                <c:pt idx="12">
                  <c:v>0.21521000000000001</c:v>
                </c:pt>
                <c:pt idx="13">
                  <c:v>0.1822</c:v>
                </c:pt>
                <c:pt idx="14">
                  <c:v>0.16864999999999999</c:v>
                </c:pt>
                <c:pt idx="15">
                  <c:v>0.17527999999999999</c:v>
                </c:pt>
                <c:pt idx="16">
                  <c:v>0.19753000000000001</c:v>
                </c:pt>
                <c:pt idx="17">
                  <c:v>0.21915999999999999</c:v>
                </c:pt>
                <c:pt idx="18">
                  <c:v>0.22823000000000002</c:v>
                </c:pt>
                <c:pt idx="19">
                  <c:v>0.23502999999999999</c:v>
                </c:pt>
                <c:pt idx="20">
                  <c:v>0.20946000000000001</c:v>
                </c:pt>
                <c:pt idx="21">
                  <c:v>0.18118999999999999</c:v>
                </c:pt>
                <c:pt idx="22">
                  <c:v>0.19863</c:v>
                </c:pt>
                <c:pt idx="23">
                  <c:v>0.19646999999999998</c:v>
                </c:pt>
                <c:pt idx="24">
                  <c:v>0.22827999999999998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992168"/>
        <c:axId val="390991384"/>
      </c:lineChart>
      <c:catAx>
        <c:axId val="39099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91384"/>
        <c:crosses val="autoZero"/>
        <c:auto val="1"/>
        <c:lblAlgn val="ctr"/>
        <c:lblOffset val="100"/>
        <c:noMultiLvlLbl val="0"/>
      </c:catAx>
      <c:valAx>
        <c:axId val="390991384"/>
        <c:scaling>
          <c:orientation val="minMax"/>
          <c:max val="0.2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99216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6953833311522978E-2"/>
          <c:y val="0.11488806728552721"/>
          <c:w val="0.25402603062636875"/>
          <c:h val="0.1109234570306375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00" b="1"/>
              <a:t>B. Top 0.1% Income Shares</a:t>
            </a:r>
          </a:p>
        </c:rich>
      </c:tx>
      <c:layout>
        <c:manualLayout>
          <c:xMode val="edge"/>
          <c:yMode val="edge"/>
          <c:x val="4.938451525351812E-2"/>
          <c:y val="1.61710386565814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v>Preferred Income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shares)'!$T$4:$T$28</c:f>
              <c:numCache>
                <c:formatCode>General</c:formatCode>
                <c:ptCount val="25"/>
                <c:pt idx="0">
                  <c:v>7.0582854443222473E-2</c:v>
                </c:pt>
                <c:pt idx="1">
                  <c:v>#N/A</c:v>
                </c:pt>
                <c:pt idx="2">
                  <c:v>#N/A</c:v>
                </c:pt>
                <c:pt idx="3">
                  <c:v>3.5955727500426297E-2</c:v>
                </c:pt>
                <c:pt idx="4">
                  <c:v>#N/A</c:v>
                </c:pt>
                <c:pt idx="5">
                  <c:v>#N/A</c:v>
                </c:pt>
                <c:pt idx="6">
                  <c:v>5.4492676177448372E-2</c:v>
                </c:pt>
                <c:pt idx="7">
                  <c:v>#N/A</c:v>
                </c:pt>
                <c:pt idx="8">
                  <c:v>#N/A</c:v>
                </c:pt>
                <c:pt idx="9">
                  <c:v>5.8612146514780424E-2</c:v>
                </c:pt>
                <c:pt idx="10">
                  <c:v>#N/A</c:v>
                </c:pt>
                <c:pt idx="11">
                  <c:v>#N/A</c:v>
                </c:pt>
                <c:pt idx="12">
                  <c:v>6.491967316066502E-2</c:v>
                </c:pt>
                <c:pt idx="13">
                  <c:v>#N/A</c:v>
                </c:pt>
                <c:pt idx="14">
                  <c:v>#N/A</c:v>
                </c:pt>
                <c:pt idx="15">
                  <c:v>6.0329139629651488E-2</c:v>
                </c:pt>
                <c:pt idx="16">
                  <c:v>#N/A</c:v>
                </c:pt>
                <c:pt idx="17">
                  <c:v>#N/A</c:v>
                </c:pt>
                <c:pt idx="18">
                  <c:v>7.5430850196313612E-2</c:v>
                </c:pt>
                <c:pt idx="19">
                  <c:v>#N/A</c:v>
                </c:pt>
                <c:pt idx="20">
                  <c:v>#N/A</c:v>
                </c:pt>
                <c:pt idx="21">
                  <c:v>5.3957111617864165E-2</c:v>
                </c:pt>
                <c:pt idx="22">
                  <c:v>#N/A</c:v>
                </c:pt>
                <c:pt idx="23">
                  <c:v>#N/A</c:v>
                </c:pt>
                <c:pt idx="24">
                  <c:v>7.8884047926625123E-2</c:v>
                </c:pt>
              </c:numCache>
            </c:numRef>
          </c:val>
          <c:smooth val="0"/>
        </c:ser>
        <c:ser>
          <c:idx val="1"/>
          <c:order val="1"/>
          <c:tx>
            <c:v>SCF Bulletin Income</c:v>
          </c:tx>
          <c:spPr>
            <a:ln w="19050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shares)'!$S$4:$S$28</c:f>
              <c:numCache>
                <c:formatCode>General</c:formatCode>
                <c:ptCount val="25"/>
                <c:pt idx="0">
                  <c:v>7.3897250778463083E-2</c:v>
                </c:pt>
                <c:pt idx="1">
                  <c:v>#N/A</c:v>
                </c:pt>
                <c:pt idx="2">
                  <c:v>#N/A</c:v>
                </c:pt>
                <c:pt idx="3">
                  <c:v>3.7520117721809479E-2</c:v>
                </c:pt>
                <c:pt idx="4">
                  <c:v>#N/A</c:v>
                </c:pt>
                <c:pt idx="5">
                  <c:v>#N/A</c:v>
                </c:pt>
                <c:pt idx="6">
                  <c:v>6.0140139318761013E-2</c:v>
                </c:pt>
                <c:pt idx="7">
                  <c:v>#N/A</c:v>
                </c:pt>
                <c:pt idx="8">
                  <c:v>#N/A</c:v>
                </c:pt>
                <c:pt idx="9">
                  <c:v>6.2094665863132815E-2</c:v>
                </c:pt>
                <c:pt idx="10">
                  <c:v>#N/A</c:v>
                </c:pt>
                <c:pt idx="11">
                  <c:v>#N/A</c:v>
                </c:pt>
                <c:pt idx="12">
                  <c:v>6.9315788605153056E-2</c:v>
                </c:pt>
                <c:pt idx="13">
                  <c:v>#N/A</c:v>
                </c:pt>
                <c:pt idx="14">
                  <c:v>#N/A</c:v>
                </c:pt>
                <c:pt idx="15">
                  <c:v>6.50808322746535E-2</c:v>
                </c:pt>
                <c:pt idx="16">
                  <c:v>#N/A</c:v>
                </c:pt>
                <c:pt idx="17">
                  <c:v>#N/A</c:v>
                </c:pt>
                <c:pt idx="18">
                  <c:v>8.0353958289647476E-2</c:v>
                </c:pt>
                <c:pt idx="19">
                  <c:v>#N/A</c:v>
                </c:pt>
                <c:pt idx="20">
                  <c:v>#N/A</c:v>
                </c:pt>
                <c:pt idx="21">
                  <c:v>5.8929753779348351E-2</c:v>
                </c:pt>
                <c:pt idx="22">
                  <c:v>#N/A</c:v>
                </c:pt>
                <c:pt idx="23">
                  <c:v>#N/A</c:v>
                </c:pt>
                <c:pt idx="24">
                  <c:v>8.6609685529375188E-2</c:v>
                </c:pt>
              </c:numCache>
            </c:numRef>
          </c:val>
          <c:smooth val="0"/>
        </c:ser>
        <c:ser>
          <c:idx val="0"/>
          <c:order val="2"/>
          <c:tx>
            <c:v>Income Tax Data</c:v>
          </c:tx>
          <c:spPr>
            <a:ln w="19050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5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bg1">
                    <a:lumMod val="50000"/>
                  </a:schemeClr>
                </a:solidFill>
              </a:ln>
              <a:effectLst/>
            </c:spPr>
          </c:marker>
          <c:cat>
            <c:numRef>
              <c:f>'Data Figure 2 (income shares)'!$A$4:$A$28</c:f>
              <c:numCache>
                <c:formatCode>General</c:formatCode>
                <c:ptCount val="25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</c:numCache>
            </c:numRef>
          </c:cat>
          <c:val>
            <c:numRef>
              <c:f>'Data Figure 2 (income shares)'!$O$4:$O$28</c:f>
              <c:numCache>
                <c:formatCode>General</c:formatCode>
                <c:ptCount val="25"/>
                <c:pt idx="0">
                  <c:v>6.7990305904861006E-2</c:v>
                </c:pt>
                <c:pt idx="1">
                  <c:v>5.999407496887639E-2</c:v>
                </c:pt>
                <c:pt idx="2">
                  <c:v>5.8245139041904224E-2</c:v>
                </c:pt>
                <c:pt idx="3">
                  <c:v>5.1228214941781251E-2</c:v>
                </c:pt>
                <c:pt idx="4">
                  <c:v>6.031504724745379E-2</c:v>
                </c:pt>
                <c:pt idx="5">
                  <c:v>5.730691489039344E-2</c:v>
                </c:pt>
                <c:pt idx="6">
                  <c:v>5.7039958392342764E-2</c:v>
                </c:pt>
                <c:pt idx="7">
                  <c:v>6.2060000000000004E-2</c:v>
                </c:pt>
                <c:pt idx="8">
                  <c:v>7.2400000000000006E-2</c:v>
                </c:pt>
                <c:pt idx="9">
                  <c:v>8.1850000000000006E-2</c:v>
                </c:pt>
                <c:pt idx="10">
                  <c:v>8.9959999999999998E-2</c:v>
                </c:pt>
                <c:pt idx="11">
                  <c:v>9.622E-2</c:v>
                </c:pt>
                <c:pt idx="12">
                  <c:v>0.10877000000000001</c:v>
                </c:pt>
                <c:pt idx="13">
                  <c:v>8.3690000000000001E-2</c:v>
                </c:pt>
                <c:pt idx="14">
                  <c:v>7.3410000000000003E-2</c:v>
                </c:pt>
                <c:pt idx="15">
                  <c:v>7.8670000000000004E-2</c:v>
                </c:pt>
                <c:pt idx="16">
                  <c:v>9.4649999999999998E-2</c:v>
                </c:pt>
                <c:pt idx="17">
                  <c:v>0.10983999999999999</c:v>
                </c:pt>
                <c:pt idx="18">
                  <c:v>0.11588</c:v>
                </c:pt>
                <c:pt idx="19">
                  <c:v>0.12275</c:v>
                </c:pt>
                <c:pt idx="20">
                  <c:v>0.10400000000000001</c:v>
                </c:pt>
                <c:pt idx="21">
                  <c:v>8.2949999999999996E-2</c:v>
                </c:pt>
                <c:pt idx="22">
                  <c:v>9.6579999999999999E-2</c:v>
                </c:pt>
                <c:pt idx="23">
                  <c:v>9.2660000000000006E-2</c:v>
                </c:pt>
                <c:pt idx="24">
                  <c:v>0.11799999999999999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403456"/>
        <c:axId val="535401104"/>
      </c:lineChart>
      <c:catAx>
        <c:axId val="535403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1104"/>
        <c:crosses val="autoZero"/>
        <c:auto val="1"/>
        <c:lblAlgn val="ctr"/>
        <c:lblOffset val="100"/>
        <c:noMultiLvlLbl val="0"/>
      </c:catAx>
      <c:valAx>
        <c:axId val="535401104"/>
        <c:scaling>
          <c:orientation val="minMax"/>
          <c:max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403456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8207741162621375E-2"/>
          <c:y val="8.7333795226583147E-2"/>
          <c:w val="0.37401745252209523"/>
          <c:h val="7.4603365069425526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A.</a:t>
            </a:r>
            <a:r>
              <a:rPr lang="en-US" sz="1100" baseline="0"/>
              <a:t> Top 0.1% Income Shares</a:t>
            </a:r>
            <a:r>
              <a:rPr lang="en-US" sz="1100"/>
              <a:t> </a:t>
            </a:r>
          </a:p>
        </c:rich>
      </c:tx>
      <c:layout>
        <c:manualLayout>
          <c:xMode val="edge"/>
          <c:yMode val="edge"/>
          <c:x val="5.611691639241808E-2"/>
          <c:y val="1.6150235338813181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v>Preferred Income Measure</c:v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'[1]Income Concepts'!$S$5:$S$29</c:f>
              <c:numCache>
                <c:formatCode>General</c:formatCode>
                <c:ptCount val="25"/>
                <c:pt idx="0">
                  <c:v>7.0582854443222473E-2</c:v>
                </c:pt>
                <c:pt idx="1">
                  <c:v>#N/A</c:v>
                </c:pt>
                <c:pt idx="2">
                  <c:v>#N/A</c:v>
                </c:pt>
                <c:pt idx="3">
                  <c:v>3.5955727500426297E-2</c:v>
                </c:pt>
                <c:pt idx="4">
                  <c:v>#N/A</c:v>
                </c:pt>
                <c:pt idx="5">
                  <c:v>#N/A</c:v>
                </c:pt>
                <c:pt idx="6">
                  <c:v>5.4492676177448372E-2</c:v>
                </c:pt>
                <c:pt idx="7">
                  <c:v>#N/A</c:v>
                </c:pt>
                <c:pt idx="8">
                  <c:v>#N/A</c:v>
                </c:pt>
                <c:pt idx="9">
                  <c:v>5.8612146514780424E-2</c:v>
                </c:pt>
                <c:pt idx="10">
                  <c:v>#N/A</c:v>
                </c:pt>
                <c:pt idx="11">
                  <c:v>#N/A</c:v>
                </c:pt>
                <c:pt idx="12">
                  <c:v>6.491967316066502E-2</c:v>
                </c:pt>
                <c:pt idx="13">
                  <c:v>#N/A</c:v>
                </c:pt>
                <c:pt idx="14">
                  <c:v>#N/A</c:v>
                </c:pt>
                <c:pt idx="15">
                  <c:v>6.0329139629651488E-2</c:v>
                </c:pt>
                <c:pt idx="16">
                  <c:v>#N/A</c:v>
                </c:pt>
                <c:pt idx="17">
                  <c:v>#N/A</c:v>
                </c:pt>
                <c:pt idx="18">
                  <c:v>7.5430850196313612E-2</c:v>
                </c:pt>
                <c:pt idx="19">
                  <c:v>#N/A</c:v>
                </c:pt>
                <c:pt idx="20">
                  <c:v>#N/A</c:v>
                </c:pt>
                <c:pt idx="21">
                  <c:v>5.3957111617864165E-2</c:v>
                </c:pt>
                <c:pt idx="22">
                  <c:v>#N/A</c:v>
                </c:pt>
                <c:pt idx="23">
                  <c:v>#N/A</c:v>
                </c:pt>
                <c:pt idx="24">
                  <c:v>7.8884047926625123E-2</c:v>
                </c:pt>
              </c:numCache>
            </c:numRef>
          </c:yVal>
          <c:smooth val="0"/>
        </c:ser>
        <c:ser>
          <c:idx val="0"/>
          <c:order val="1"/>
          <c:tx>
            <c:v>SCF Bulletin Income</c:v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[1]StataOut_wealth!$B$20:$B$44</c:f>
              <c:numCache>
                <c:formatCode>General</c:formatCode>
                <c:ptCount val="25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</c:numCache>
            </c:numRef>
          </c:xVal>
          <c:yVal>
            <c:numRef>
              <c:f>'[1]Income Concepts'!$R$5:$R$29</c:f>
              <c:numCache>
                <c:formatCode>General</c:formatCode>
                <c:ptCount val="25"/>
                <c:pt idx="0">
                  <c:v>7.3897250778463083E-2</c:v>
                </c:pt>
                <c:pt idx="1">
                  <c:v>#N/A</c:v>
                </c:pt>
                <c:pt idx="2">
                  <c:v>#N/A</c:v>
                </c:pt>
                <c:pt idx="3">
                  <c:v>3.7520117721809479E-2</c:v>
                </c:pt>
                <c:pt idx="4">
                  <c:v>#N/A</c:v>
                </c:pt>
                <c:pt idx="5">
                  <c:v>#N/A</c:v>
                </c:pt>
                <c:pt idx="6">
                  <c:v>6.0140139318761013E-2</c:v>
                </c:pt>
                <c:pt idx="7">
                  <c:v>#N/A</c:v>
                </c:pt>
                <c:pt idx="8">
                  <c:v>#N/A</c:v>
                </c:pt>
                <c:pt idx="9">
                  <c:v>6.2094665863132815E-2</c:v>
                </c:pt>
                <c:pt idx="10">
                  <c:v>#N/A</c:v>
                </c:pt>
                <c:pt idx="11">
                  <c:v>#N/A</c:v>
                </c:pt>
                <c:pt idx="12">
                  <c:v>6.9315788605153056E-2</c:v>
                </c:pt>
                <c:pt idx="13">
                  <c:v>#N/A</c:v>
                </c:pt>
                <c:pt idx="14">
                  <c:v>#N/A</c:v>
                </c:pt>
                <c:pt idx="15">
                  <c:v>6.50808322746535E-2</c:v>
                </c:pt>
                <c:pt idx="16">
                  <c:v>#N/A</c:v>
                </c:pt>
                <c:pt idx="17">
                  <c:v>#N/A</c:v>
                </c:pt>
                <c:pt idx="18">
                  <c:v>8.0353958289647476E-2</c:v>
                </c:pt>
                <c:pt idx="19">
                  <c:v>#N/A</c:v>
                </c:pt>
                <c:pt idx="20">
                  <c:v>#N/A</c:v>
                </c:pt>
                <c:pt idx="21">
                  <c:v>5.8929753779348351E-2</c:v>
                </c:pt>
                <c:pt idx="22">
                  <c:v>#N/A</c:v>
                </c:pt>
                <c:pt idx="23">
                  <c:v>#N/A</c:v>
                </c:pt>
                <c:pt idx="24">
                  <c:v>8.6609685529375188E-2</c:v>
                </c:pt>
              </c:numCache>
            </c:numRef>
          </c:yVal>
          <c:smooth val="0"/>
        </c:ser>
        <c:ser>
          <c:idx val="1"/>
          <c:order val="2"/>
          <c:tx>
            <c:v>Administrative Tax Income</c:v>
          </c:tx>
          <c:spPr>
            <a:ln>
              <a:solidFill>
                <a:schemeClr val="tx1">
                  <a:lumMod val="50000"/>
                  <a:lumOff val="50000"/>
                </a:schemeClr>
              </a:solidFill>
              <a:prstDash val="sysDash"/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marker>
          <c:xVal>
            <c:numRef>
              <c:f>[1]Administrative!$A$3:$A$26</c:f>
              <c:numCache>
                <c:formatCode>General</c:formatCode>
                <c:ptCount val="24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</c:numCache>
            </c:numRef>
          </c:xVal>
          <c:yVal>
            <c:numRef>
              <c:f>[1]Administrative!$F$4:$F$27</c:f>
              <c:numCache>
                <c:formatCode>General</c:formatCode>
                <c:ptCount val="24"/>
                <c:pt idx="0">
                  <c:v>5.999407496887639E-2</c:v>
                </c:pt>
                <c:pt idx="1">
                  <c:v>5.8245139041904224E-2</c:v>
                </c:pt>
                <c:pt idx="2">
                  <c:v>5.1228214941781251E-2</c:v>
                </c:pt>
                <c:pt idx="3">
                  <c:v>6.031504724745379E-2</c:v>
                </c:pt>
                <c:pt idx="4">
                  <c:v>5.730691489039344E-2</c:v>
                </c:pt>
                <c:pt idx="5">
                  <c:v>5.7039958392342764E-2</c:v>
                </c:pt>
                <c:pt idx="6">
                  <c:v>6.2060000000000004E-2</c:v>
                </c:pt>
                <c:pt idx="7">
                  <c:v>7.2400000000000006E-2</c:v>
                </c:pt>
                <c:pt idx="8">
                  <c:v>8.1850000000000006E-2</c:v>
                </c:pt>
                <c:pt idx="9">
                  <c:v>8.9959999999999998E-2</c:v>
                </c:pt>
                <c:pt idx="10">
                  <c:v>9.622E-2</c:v>
                </c:pt>
                <c:pt idx="11">
                  <c:v>0.10877000000000001</c:v>
                </c:pt>
                <c:pt idx="12">
                  <c:v>8.3690000000000001E-2</c:v>
                </c:pt>
                <c:pt idx="13">
                  <c:v>7.3410000000000003E-2</c:v>
                </c:pt>
                <c:pt idx="14">
                  <c:v>7.8670000000000004E-2</c:v>
                </c:pt>
                <c:pt idx="15">
                  <c:v>9.4649999999999998E-2</c:v>
                </c:pt>
                <c:pt idx="16">
                  <c:v>0.10983999999999999</c:v>
                </c:pt>
                <c:pt idx="17">
                  <c:v>0.11588</c:v>
                </c:pt>
                <c:pt idx="18">
                  <c:v>0.12275</c:v>
                </c:pt>
                <c:pt idx="19">
                  <c:v>0.10400000000000001</c:v>
                </c:pt>
                <c:pt idx="20">
                  <c:v>8.2949999999999996E-2</c:v>
                </c:pt>
                <c:pt idx="21">
                  <c:v>9.6579999999999999E-2</c:v>
                </c:pt>
                <c:pt idx="22">
                  <c:v>9.2660000000000006E-2</c:v>
                </c:pt>
                <c:pt idx="23">
                  <c:v>0.11799999999999999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5398360"/>
        <c:axId val="535401496"/>
      </c:scatterChart>
      <c:valAx>
        <c:axId val="535398360"/>
        <c:scaling>
          <c:orientation val="minMax"/>
          <c:max val="2013"/>
          <c:min val="1989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35401496"/>
        <c:crosses val="autoZero"/>
        <c:crossBetween val="midCat"/>
        <c:majorUnit val="3"/>
      </c:valAx>
      <c:valAx>
        <c:axId val="535401496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398360"/>
        <c:crosses val="autoZero"/>
        <c:crossBetween val="midCat"/>
        <c:majorUnit val="5.000000000000001E-2"/>
      </c:valAx>
      <c:spPr>
        <a:noFill/>
        <a:ln w="6350"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5.5820912388811102E-2"/>
          <c:y val="8.9186813396429462E-2"/>
          <c:w val="0.28316155799349185"/>
          <c:h val="0.13476883392367445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0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6" workbookViewId="0"/>
  </sheetViews>
  <pageMargins left="0.7" right="0.7" top="0.75" bottom="0.75" header="0.3" footer="0.3"/>
  <pageSetup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6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8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400050</xdr:colOff>
      <xdr:row>19</xdr:row>
      <xdr:rowOff>152400</xdr:rowOff>
    </xdr:from>
    <xdr:to>
      <xdr:col>41</xdr:col>
      <xdr:colOff>85725</xdr:colOff>
      <xdr:row>40</xdr:row>
      <xdr:rowOff>71437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314324</xdr:colOff>
      <xdr:row>51</xdr:row>
      <xdr:rowOff>138112</xdr:rowOff>
    </xdr:from>
    <xdr:to>
      <xdr:col>41</xdr:col>
      <xdr:colOff>266699</xdr:colOff>
      <xdr:row>76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304800</xdr:colOff>
      <xdr:row>16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17</xdr:row>
      <xdr:rowOff>0</xdr:rowOff>
    </xdr:from>
    <xdr:to>
      <xdr:col>7</xdr:col>
      <xdr:colOff>304800</xdr:colOff>
      <xdr:row>32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7</xdr:col>
      <xdr:colOff>308610</xdr:colOff>
      <xdr:row>15</xdr:row>
      <xdr:rowOff>159385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19</xdr:row>
      <xdr:rowOff>180975</xdr:rowOff>
    </xdr:from>
    <xdr:to>
      <xdr:col>7</xdr:col>
      <xdr:colOff>308610</xdr:colOff>
      <xdr:row>34</xdr:row>
      <xdr:rowOff>140335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600074</xdr:colOff>
      <xdr:row>16</xdr:row>
      <xdr:rowOff>171450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738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0.2973</cdr:x>
      <cdr:y>0.81858</cdr:y>
    </cdr:from>
    <cdr:to>
      <cdr:x>0.97548</cdr:x>
      <cdr:y>0.90962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578588" y="5143012"/>
          <a:ext cx="5882021" cy="5719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Sources:</a:t>
          </a:r>
          <a:r>
            <a:rPr lang="en-US" sz="900" baseline="0"/>
            <a:t> Survey of Consumer Finances (SCF) and Saez and Zucman (2016). See Section II and on-line appendix for  more details on wealth concepts. Wealth thresholds for identifying the top  households and tax units are reported in  on-line appendix. Shaded area represents 95% confidence interval based on sampling and imputation variance.</a:t>
          </a:r>
          <a:endParaRPr lang="en-US" sz="900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0</xdr:row>
      <xdr:rowOff>19050</xdr:rowOff>
    </xdr:from>
    <xdr:to>
      <xdr:col>16</xdr:col>
      <xdr:colOff>200025</xdr:colOff>
      <xdr:row>15</xdr:row>
      <xdr:rowOff>57150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171450</xdr:colOff>
      <xdr:row>15</xdr:row>
      <xdr:rowOff>47625</xdr:rowOff>
    </xdr:to>
    <xdr:graphicFrame macro="">
      <xdr:nvGraphicFramePr>
        <xdr:cNvPr id="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372110</xdr:colOff>
      <xdr:row>17</xdr:row>
      <xdr:rowOff>171450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314324</xdr:colOff>
      <xdr:row>32</xdr:row>
      <xdr:rowOff>138112</xdr:rowOff>
    </xdr:from>
    <xdr:to>
      <xdr:col>41</xdr:col>
      <xdr:colOff>266699</xdr:colOff>
      <xdr:row>57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105" cy="62687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0.28584</cdr:x>
      <cdr:y>0.76733</cdr:y>
    </cdr:from>
    <cdr:to>
      <cdr:x>0.9504</cdr:x>
      <cdr:y>0.92286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9173" y="4821017"/>
          <a:ext cx="5763891" cy="977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/>
            <a:t>Sources</a:t>
          </a:r>
          <a:r>
            <a:rPr lang="en-US" sz="900" b="0"/>
            <a:t>:</a:t>
          </a:r>
          <a:r>
            <a:rPr lang="en-US" sz="900" b="0" baseline="0"/>
            <a:t> Survey </a:t>
          </a:r>
          <a:r>
            <a:rPr lang="en-US" sz="900" baseline="0"/>
            <a:t>of Consumer Finances (SCF) and Piketty and Saez (2003 + updates). SCF incomes are collected for the calendar year prior to each triennial survey.  See on-line appendix for details on income tax, SCF Market income, and Preferred income concepts. Income thresholds for identifying the top 0.1% of households and tax units are reported in on-line appendix.  </a:t>
          </a:r>
          <a:endParaRPr lang="en-US" sz="9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0.08928</cdr:x>
      <cdr:y>0.87464</cdr:y>
    </cdr:from>
    <cdr:to>
      <cdr:x>0.98928</cdr:x>
      <cdr:y>0.94123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74334" y="5495193"/>
          <a:ext cx="7805921" cy="418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Sources: Bureau of Economic Analysis</a:t>
          </a:r>
          <a:r>
            <a:rPr lang="en-US" sz="1100" baseline="0"/>
            <a:t>; Piketty and Saez (2003 + updates); Federal Reserve Board, Survey of Consumer Finances. See on-line appendix for more details.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1105" cy="626877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0.28555</cdr:x>
      <cdr:y>0.80913</cdr:y>
    </cdr:from>
    <cdr:to>
      <cdr:x>0.96381</cdr:x>
      <cdr:y>0.88028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353" y="5090190"/>
          <a:ext cx="5882021" cy="447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/>
            <a:t>Sources:</a:t>
          </a:r>
          <a:r>
            <a:rPr lang="en-US" sz="800" baseline="0"/>
            <a:t> Survey of Consumer Finances (SCF) and Saez and Zucman (2016).  Preferred wealth measure is SCF Bulletin, augmented by DB pension estimate and Forbes 400 adjustment. See Section II and on-line appendix for details on each estimate .</a:t>
          </a:r>
          <a:endParaRPr lang="en-US" sz="8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6</xdr:row>
      <xdr:rowOff>104775</xdr:rowOff>
    </xdr:from>
    <xdr:to>
      <xdr:col>25</xdr:col>
      <xdr:colOff>447675</xdr:colOff>
      <xdr:row>20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28575</xdr:colOff>
      <xdr:row>37</xdr:row>
      <xdr:rowOff>28575</xdr:rowOff>
    </xdr:from>
    <xdr:to>
      <xdr:col>25</xdr:col>
      <xdr:colOff>333375</xdr:colOff>
      <xdr:row>51</xdr:row>
      <xdr:rowOff>104775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3736" cy="62697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0.25929</cdr:x>
      <cdr:y>0.79556</cdr:y>
    </cdr:from>
    <cdr:to>
      <cdr:x>0.93092</cdr:x>
      <cdr:y>0.93566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248877" y="5005632"/>
          <a:ext cx="5825207" cy="881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/>
            <a:t>Sources</a:t>
          </a:r>
          <a:r>
            <a:rPr lang="en-US" sz="1000" b="0"/>
            <a:t>:</a:t>
          </a:r>
          <a:r>
            <a:rPr lang="en-US" sz="1000" b="0" baseline="0"/>
            <a:t> Survey </a:t>
          </a:r>
          <a:r>
            <a:rPr lang="en-US" sz="1000" baseline="0"/>
            <a:t>of Consumer Finances (SCF) and Piketty and Saez (2003 + updates). SCF incomes are collected for the calendar year prior to each triennial survey.  See Section II and on-line apendix for details on Income Tax, SCF Bulletin, and Preferred Income concepts. Income thresholds for identifying the top 1% of households and tax units are reported in on-line appendix.  </a:t>
          </a:r>
          <a:endParaRPr lang="en-US" sz="10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14449425" y="1552575"/>
    <xdr:ext cx="8673245" cy="629199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WealthShareOutput/Top%20Share%20GraphicsDB-%20SCF-BPEA%20--%20Formatted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WealthShareOutput/DecomposingTopWealthSharesSCFtax0325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research\scf.soi.compare\data\IncomeShareOutput\Top%20Income%20Share%20Graphics-%20SCF-tax0325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IncomeShareOutput/ShadedCI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WealthShareOutput/Figure14withShadedCI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WealthShareOutput/Top%20Share%20GraphicsDB-%20SCF-tax03251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cf.soi.compare/data/SaezAppendixTables/AppendixTables(Distribution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9A"/>
      <sheetName val="Chart 9B"/>
      <sheetName val="Chart 10A"/>
      <sheetName val="Chart 10B"/>
      <sheetName val="Chart 10A with CI"/>
      <sheetName val="Chart 10B with CI"/>
      <sheetName val="Sheet2"/>
      <sheetName val="Administrative"/>
      <sheetName val="StataOut_wealth"/>
      <sheetName val="StataOut_income"/>
      <sheetName val="Figure13A"/>
      <sheetName val="Figure13B"/>
      <sheetName val="Figure11A"/>
      <sheetName val="Figure11B"/>
      <sheetName val="Income Concep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2">
          <cell r="A2">
            <v>1988</v>
          </cell>
          <cell r="B2">
            <v>0.27934000000000003</v>
          </cell>
          <cell r="C2">
            <v>0.11631000000000001</v>
          </cell>
        </row>
        <row r="3">
          <cell r="A3">
            <v>1989</v>
          </cell>
          <cell r="B3">
            <v>0.27807000000000004</v>
          </cell>
          <cell r="C3">
            <v>0.11501000000000001</v>
          </cell>
          <cell r="E3">
            <v>0.15493338921325045</v>
          </cell>
        </row>
        <row r="4">
          <cell r="A4">
            <v>1990</v>
          </cell>
          <cell r="B4">
            <v>0.28127000000000002</v>
          </cell>
          <cell r="C4">
            <v>0.1169</v>
          </cell>
          <cell r="E4">
            <v>0.14486443962630338</v>
          </cell>
          <cell r="F4">
            <v>5.999407496887639E-2</v>
          </cell>
        </row>
        <row r="5">
          <cell r="A5">
            <v>1991</v>
          </cell>
          <cell r="B5">
            <v>0.27616000000000002</v>
          </cell>
          <cell r="C5">
            <v>0.11177000000000001</v>
          </cell>
          <cell r="E5">
            <v>0.14329641264701634</v>
          </cell>
          <cell r="F5">
            <v>5.8245139041904224E-2</v>
          </cell>
        </row>
        <row r="6">
          <cell r="A6">
            <v>1992</v>
          </cell>
          <cell r="B6">
            <v>0.29193000000000002</v>
          </cell>
          <cell r="C6">
            <v>0.12195000000000002</v>
          </cell>
          <cell r="E6">
            <v>0.1336069026115955</v>
          </cell>
          <cell r="F6">
            <v>5.1228214941781251E-2</v>
          </cell>
        </row>
        <row r="7">
          <cell r="A7">
            <v>1993</v>
          </cell>
          <cell r="B7">
            <v>0.29460000000000003</v>
          </cell>
          <cell r="C7">
            <v>0.12464000000000001</v>
          </cell>
          <cell r="E7">
            <v>0.14670843575107489</v>
          </cell>
          <cell r="F7">
            <v>6.031504724745379E-2</v>
          </cell>
        </row>
        <row r="8">
          <cell r="A8">
            <v>1994</v>
          </cell>
          <cell r="B8">
            <v>0.29167000000000004</v>
          </cell>
          <cell r="C8">
            <v>0.12100000000000001</v>
          </cell>
          <cell r="E8">
            <v>0.14236902926573161</v>
          </cell>
          <cell r="F8">
            <v>5.730691489039344E-2</v>
          </cell>
        </row>
        <row r="9">
          <cell r="A9">
            <v>1995</v>
          </cell>
          <cell r="B9">
            <v>0.29465000000000002</v>
          </cell>
          <cell r="C9">
            <v>0.12345</v>
          </cell>
          <cell r="E9">
            <v>0.14231929403424462</v>
          </cell>
          <cell r="F9">
            <v>5.7039958392342764E-2</v>
          </cell>
        </row>
        <row r="10">
          <cell r="A10">
            <v>1996</v>
          </cell>
          <cell r="B10">
            <v>0.30274999141693115</v>
          </cell>
          <cell r="C10">
            <v>0.1315699964761734</v>
          </cell>
          <cell r="E10">
            <v>0.15234</v>
          </cell>
          <cell r="F10">
            <v>6.2060000000000004E-2</v>
          </cell>
        </row>
        <row r="11">
          <cell r="A11">
            <v>1997</v>
          </cell>
          <cell r="B11">
            <v>0.31237000226974487</v>
          </cell>
          <cell r="C11">
            <v>0.13940000534057617</v>
          </cell>
          <cell r="E11">
            <v>0.16687000000000002</v>
          </cell>
          <cell r="F11">
            <v>7.2400000000000006E-2</v>
          </cell>
        </row>
        <row r="12">
          <cell r="A12">
            <v>1998</v>
          </cell>
          <cell r="B12">
            <v>0.32289999723434448</v>
          </cell>
          <cell r="C12">
            <v>0.14519000053405762</v>
          </cell>
          <cell r="E12">
            <v>0.18015</v>
          </cell>
          <cell r="F12">
            <v>8.1850000000000006E-2</v>
          </cell>
        </row>
        <row r="13">
          <cell r="A13">
            <v>1999</v>
          </cell>
          <cell r="B13">
            <v>0.3330099880695343</v>
          </cell>
          <cell r="C13">
            <v>0.15029999613761902</v>
          </cell>
          <cell r="E13">
            <v>0.19088000000000002</v>
          </cell>
          <cell r="F13">
            <v>8.9959999999999998E-2</v>
          </cell>
        </row>
        <row r="14">
          <cell r="A14">
            <v>2000</v>
          </cell>
          <cell r="B14">
            <v>0.3414900004863739</v>
          </cell>
          <cell r="C14">
            <v>0.1598999947309494</v>
          </cell>
          <cell r="E14">
            <v>0.20044000000000001</v>
          </cell>
          <cell r="F14">
            <v>9.622E-2</v>
          </cell>
        </row>
        <row r="15">
          <cell r="A15">
            <v>2001</v>
          </cell>
          <cell r="B15">
            <v>0.33237001299858093</v>
          </cell>
          <cell r="C15">
            <v>0.15710000693798065</v>
          </cell>
          <cell r="E15">
            <v>0.21521000000000001</v>
          </cell>
          <cell r="F15">
            <v>0.10877000000000001</v>
          </cell>
        </row>
        <row r="16">
          <cell r="A16">
            <v>2002</v>
          </cell>
          <cell r="B16">
            <v>0.32023000717163086</v>
          </cell>
          <cell r="C16">
            <v>0.14546999335289001</v>
          </cell>
          <cell r="E16">
            <v>0.1822</v>
          </cell>
          <cell r="F16">
            <v>8.3690000000000001E-2</v>
          </cell>
        </row>
        <row r="17">
          <cell r="A17">
            <v>2003</v>
          </cell>
          <cell r="B17">
            <v>0.32295998930931091</v>
          </cell>
          <cell r="C17">
            <v>0.14672000706195831</v>
          </cell>
          <cell r="E17">
            <v>0.16864999999999999</v>
          </cell>
          <cell r="F17">
            <v>7.3410000000000003E-2</v>
          </cell>
        </row>
        <row r="18">
          <cell r="A18">
            <v>2004</v>
          </cell>
          <cell r="B18">
            <v>0.33535999059677124</v>
          </cell>
          <cell r="C18">
            <v>0.15621000528335571</v>
          </cell>
          <cell r="E18">
            <v>0.17527999999999999</v>
          </cell>
          <cell r="F18">
            <v>7.8670000000000004E-2</v>
          </cell>
        </row>
        <row r="19">
          <cell r="A19">
            <v>2005</v>
          </cell>
          <cell r="B19">
            <v>0.33976998925209045</v>
          </cell>
          <cell r="C19">
            <v>0.16297000646591187</v>
          </cell>
          <cell r="E19">
            <v>0.19753000000000001</v>
          </cell>
          <cell r="F19">
            <v>9.4649999999999998E-2</v>
          </cell>
        </row>
        <row r="20">
          <cell r="A20">
            <v>2006</v>
          </cell>
          <cell r="B20">
            <v>0.34898000955581665</v>
          </cell>
          <cell r="C20">
            <v>0.16767999529838562</v>
          </cell>
          <cell r="E20">
            <v>0.21915999999999999</v>
          </cell>
          <cell r="F20">
            <v>0.10983999999999999</v>
          </cell>
        </row>
        <row r="21">
          <cell r="A21">
            <v>2007</v>
          </cell>
          <cell r="B21">
            <v>0.35951000452041626</v>
          </cell>
          <cell r="C21">
            <v>0.17670999467372894</v>
          </cell>
          <cell r="E21">
            <v>0.22823000000000002</v>
          </cell>
          <cell r="F21">
            <v>0.11588</v>
          </cell>
        </row>
        <row r="22">
          <cell r="A22">
            <v>2008</v>
          </cell>
          <cell r="B22">
            <v>0.38133001327514648</v>
          </cell>
          <cell r="C22">
            <v>0.18975000083446503</v>
          </cell>
          <cell r="E22">
            <v>0.23502999999999999</v>
          </cell>
          <cell r="F22">
            <v>0.12275</v>
          </cell>
        </row>
        <row r="23">
          <cell r="A23">
            <v>2009</v>
          </cell>
          <cell r="B23">
            <v>0.37847000360488892</v>
          </cell>
          <cell r="C23">
            <v>0.18869000673294067</v>
          </cell>
          <cell r="E23">
            <v>0.20946000000000001</v>
          </cell>
          <cell r="F23">
            <v>0.10400000000000001</v>
          </cell>
        </row>
        <row r="24">
          <cell r="A24">
            <v>2010</v>
          </cell>
          <cell r="B24">
            <v>0.3952299952507019</v>
          </cell>
          <cell r="C24">
            <v>0.20708000659942627</v>
          </cell>
          <cell r="E24">
            <v>0.18118999999999999</v>
          </cell>
          <cell r="F24">
            <v>8.2949999999999996E-2</v>
          </cell>
        </row>
        <row r="25">
          <cell r="A25">
            <v>2011</v>
          </cell>
          <cell r="B25">
            <v>0.39800998568534851</v>
          </cell>
          <cell r="C25">
            <v>0.20334999263286591</v>
          </cell>
          <cell r="E25">
            <v>0.19863</v>
          </cell>
          <cell r="F25">
            <v>9.6579999999999999E-2</v>
          </cell>
        </row>
        <row r="26">
          <cell r="A26">
            <v>2012</v>
          </cell>
          <cell r="B26">
            <v>0.4182400107383728</v>
          </cell>
          <cell r="C26">
            <v>0.22008000314235687</v>
          </cell>
          <cell r="E26">
            <v>0.19646999999999998</v>
          </cell>
          <cell r="F26">
            <v>9.2660000000000006E-2</v>
          </cell>
        </row>
        <row r="27">
          <cell r="E27">
            <v>0.22827999999999998</v>
          </cell>
          <cell r="F27">
            <v>0.11799999999999999</v>
          </cell>
        </row>
      </sheetData>
      <sheetData sheetId="8">
        <row r="18">
          <cell r="AE18" t="str">
            <v>Bottom area</v>
          </cell>
          <cell r="AF18" t="str">
            <v>Delta</v>
          </cell>
        </row>
        <row r="19">
          <cell r="AD19">
            <v>0</v>
          </cell>
          <cell r="AE19">
            <v>0</v>
          </cell>
          <cell r="AF19">
            <v>0</v>
          </cell>
        </row>
        <row r="20">
          <cell r="B20">
            <v>1989</v>
          </cell>
          <cell r="C20">
            <v>0.29700091481208801</v>
          </cell>
          <cell r="G20">
            <v>0.32319152355194092</v>
          </cell>
          <cell r="Y20">
            <v>0.2720191478729248</v>
          </cell>
          <cell r="Z20">
            <v>0.29829216003417969</v>
          </cell>
          <cell r="AB20">
            <v>0.29007536355194091</v>
          </cell>
          <cell r="AC20">
            <v>0.35630768355194092</v>
          </cell>
          <cell r="AD20">
            <v>0</v>
          </cell>
          <cell r="AE20">
            <v>0.29007536355194091</v>
          </cell>
          <cell r="AF20">
            <v>6.6232320000000011E-2</v>
          </cell>
        </row>
        <row r="21">
          <cell r="B21">
            <v>1990</v>
          </cell>
          <cell r="C21" t="e">
            <v>#N/A</v>
          </cell>
          <cell r="G21" t="e">
            <v>#N/A</v>
          </cell>
          <cell r="Y21" t="e">
            <v>#N/A</v>
          </cell>
          <cell r="Z21" t="e">
            <v>#N/A</v>
          </cell>
          <cell r="AB21" t="e">
            <v>#N/A</v>
          </cell>
          <cell r="AC21" t="e">
            <v>#N/A</v>
          </cell>
          <cell r="AD21" t="e">
            <v>#N/A</v>
          </cell>
          <cell r="AE21" t="e">
            <v>#N/A</v>
          </cell>
          <cell r="AF21" t="e">
            <v>#N/A</v>
          </cell>
        </row>
        <row r="22">
          <cell r="B22">
            <v>1991</v>
          </cell>
          <cell r="C22" t="e">
            <v>#N/A</v>
          </cell>
          <cell r="G22" t="e">
            <v>#N/A</v>
          </cell>
          <cell r="Y22" t="e">
            <v>#N/A</v>
          </cell>
          <cell r="Z22" t="e">
            <v>#N/A</v>
          </cell>
          <cell r="AB22" t="e">
            <v>#N/A</v>
          </cell>
          <cell r="AC22" t="e">
            <v>#N/A</v>
          </cell>
          <cell r="AD22" t="e">
            <v>#N/A</v>
          </cell>
          <cell r="AE22" t="e">
            <v>#N/A</v>
          </cell>
          <cell r="AF22" t="e">
            <v>#N/A</v>
          </cell>
        </row>
        <row r="23">
          <cell r="B23">
            <v>1992</v>
          </cell>
          <cell r="C23">
            <v>0.3009905219078064</v>
          </cell>
          <cell r="G23">
            <v>0.32347887754440308</v>
          </cell>
          <cell r="Y23">
            <v>0.27186468243598938</v>
          </cell>
          <cell r="Z23">
            <v>0.29578065872192383</v>
          </cell>
          <cell r="AB23">
            <v>0.29859899034440307</v>
          </cell>
          <cell r="AC23">
            <v>0.34835876474440308</v>
          </cell>
          <cell r="AD23">
            <v>125</v>
          </cell>
          <cell r="AE23">
            <v>0.29859899034440307</v>
          </cell>
          <cell r="AF23">
            <v>4.9759774400000012E-2</v>
          </cell>
        </row>
        <row r="24">
          <cell r="B24">
            <v>1993</v>
          </cell>
          <cell r="C24" t="e">
            <v>#N/A</v>
          </cell>
          <cell r="G24" t="e">
            <v>#N/A</v>
          </cell>
          <cell r="Y24" t="e">
            <v>#N/A</v>
          </cell>
          <cell r="Z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</row>
        <row r="25">
          <cell r="B25">
            <v>1994</v>
          </cell>
          <cell r="C25" t="e">
            <v>#N/A</v>
          </cell>
          <cell r="G25" t="e">
            <v>#N/A</v>
          </cell>
          <cell r="Y25" t="e">
            <v>#N/A</v>
          </cell>
          <cell r="Z25" t="e">
            <v>#N/A</v>
          </cell>
          <cell r="AB25" t="e">
            <v>#N/A</v>
          </cell>
          <cell r="AC25" t="e">
            <v>#N/A</v>
          </cell>
          <cell r="AD25" t="e">
            <v>#N/A</v>
          </cell>
          <cell r="AE25" t="e">
            <v>#N/A</v>
          </cell>
          <cell r="AF25" t="e">
            <v>#N/A</v>
          </cell>
        </row>
        <row r="26">
          <cell r="B26">
            <v>1995</v>
          </cell>
          <cell r="C26">
            <v>0.34535911679267883</v>
          </cell>
          <cell r="G26">
            <v>0.36544191837310791</v>
          </cell>
          <cell r="Y26">
            <v>0.30954360961914063</v>
          </cell>
          <cell r="Z26">
            <v>0.34077957272529602</v>
          </cell>
          <cell r="AB26">
            <v>0.3461469531731079</v>
          </cell>
          <cell r="AC26">
            <v>0.38473688357310792</v>
          </cell>
          <cell r="AD26">
            <v>250</v>
          </cell>
          <cell r="AE26">
            <v>0.3461469531731079</v>
          </cell>
          <cell r="AF26">
            <v>3.8589930400000028E-2</v>
          </cell>
        </row>
        <row r="27">
          <cell r="B27">
            <v>1996</v>
          </cell>
          <cell r="C27" t="e">
            <v>#N/A</v>
          </cell>
          <cell r="G27" t="e">
            <v>#N/A</v>
          </cell>
          <cell r="Y27" t="e">
            <v>#N/A</v>
          </cell>
          <cell r="Z27" t="e">
            <v>#N/A</v>
          </cell>
          <cell r="AB27" t="e">
            <v>#N/A</v>
          </cell>
          <cell r="AC27" t="e">
            <v>#N/A</v>
          </cell>
          <cell r="AD27" t="e">
            <v>#N/A</v>
          </cell>
          <cell r="AE27" t="e">
            <v>#N/A</v>
          </cell>
          <cell r="AF27" t="e">
            <v>#N/A</v>
          </cell>
        </row>
        <row r="28">
          <cell r="B28">
            <v>1997</v>
          </cell>
          <cell r="C28" t="e">
            <v>#N/A</v>
          </cell>
          <cell r="G28" t="e">
            <v>#N/A</v>
          </cell>
          <cell r="Y28" t="e">
            <v>#N/A</v>
          </cell>
          <cell r="Z28" t="e">
            <v>#N/A</v>
          </cell>
          <cell r="AB28" t="e">
            <v>#N/A</v>
          </cell>
          <cell r="AC28" t="e">
            <v>#N/A</v>
          </cell>
          <cell r="AD28" t="e">
            <v>#N/A</v>
          </cell>
          <cell r="AE28" t="e">
            <v>#N/A</v>
          </cell>
          <cell r="AF28" t="e">
            <v>#N/A</v>
          </cell>
        </row>
        <row r="29">
          <cell r="B29">
            <v>1998</v>
          </cell>
          <cell r="C29">
            <v>0.33830049633979797</v>
          </cell>
          <cell r="G29">
            <v>0.37537837028503418</v>
          </cell>
          <cell r="Y29">
            <v>0.31213322281837463</v>
          </cell>
          <cell r="Z29">
            <v>0.34511321783065796</v>
          </cell>
          <cell r="AB29">
            <v>0.35801065348503419</v>
          </cell>
          <cell r="AC29">
            <v>0.39274608708503417</v>
          </cell>
          <cell r="AD29">
            <v>375</v>
          </cell>
          <cell r="AE29">
            <v>0.35801065348503419</v>
          </cell>
          <cell r="AF29">
            <v>3.4735433599999976E-2</v>
          </cell>
        </row>
        <row r="30">
          <cell r="B30">
            <v>1999</v>
          </cell>
          <cell r="C30" t="e">
            <v>#N/A</v>
          </cell>
          <cell r="G30" t="e">
            <v>#N/A</v>
          </cell>
          <cell r="Y30" t="e">
            <v>#N/A</v>
          </cell>
          <cell r="Z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</row>
        <row r="31">
          <cell r="B31">
            <v>2000</v>
          </cell>
          <cell r="C31" t="e">
            <v>#N/A</v>
          </cell>
          <cell r="G31" t="e">
            <v>#N/A</v>
          </cell>
          <cell r="Y31" t="e">
            <v>#N/A</v>
          </cell>
          <cell r="Z31" t="e">
            <v>#N/A</v>
          </cell>
          <cell r="AB31" t="e">
            <v>#N/A</v>
          </cell>
          <cell r="AC31" t="e">
            <v>#N/A</v>
          </cell>
          <cell r="AD31" t="e">
            <v>#N/A</v>
          </cell>
          <cell r="AE31" t="e">
            <v>#N/A</v>
          </cell>
          <cell r="AF31" t="e">
            <v>#N/A</v>
          </cell>
        </row>
        <row r="32">
          <cell r="B32">
            <v>2001</v>
          </cell>
          <cell r="C32">
            <v>0.32589209079742432</v>
          </cell>
          <cell r="G32">
            <v>0.36545708775520325</v>
          </cell>
          <cell r="Y32">
            <v>0.30647829174995422</v>
          </cell>
          <cell r="Z32">
            <v>0.33252090215682983</v>
          </cell>
          <cell r="AB32">
            <v>0.35149716415520327</v>
          </cell>
          <cell r="AC32">
            <v>0.37941701135520323</v>
          </cell>
          <cell r="AD32">
            <v>500</v>
          </cell>
          <cell r="AE32">
            <v>0.35149716415520327</v>
          </cell>
          <cell r="AF32">
            <v>2.7919847199999959E-2</v>
          </cell>
        </row>
        <row r="33">
          <cell r="B33">
            <v>2002</v>
          </cell>
          <cell r="C33" t="e">
            <v>#N/A</v>
          </cell>
          <cell r="G33" t="e">
            <v>#N/A</v>
          </cell>
          <cell r="Y33" t="e">
            <v>#N/A</v>
          </cell>
          <cell r="Z33" t="e">
            <v>#N/A</v>
          </cell>
          <cell r="AB33" t="e">
            <v>#N/A</v>
          </cell>
          <cell r="AC33" t="e">
            <v>#N/A</v>
          </cell>
          <cell r="AD33" t="e">
            <v>#N/A</v>
          </cell>
          <cell r="AE33" t="e">
            <v>#N/A</v>
          </cell>
          <cell r="AF33" t="e">
            <v>#N/A</v>
          </cell>
        </row>
        <row r="34">
          <cell r="B34">
            <v>2003</v>
          </cell>
          <cell r="C34" t="e">
            <v>#N/A</v>
          </cell>
          <cell r="G34" t="e">
            <v>#N/A</v>
          </cell>
          <cell r="Y34" t="e">
            <v>#N/A</v>
          </cell>
          <cell r="Z34" t="e">
            <v>#N/A</v>
          </cell>
          <cell r="AB34" t="e">
            <v>#N/A</v>
          </cell>
          <cell r="AC34" t="e">
            <v>#N/A</v>
          </cell>
          <cell r="AD34" t="e">
            <v>#N/A</v>
          </cell>
          <cell r="AE34" t="e">
            <v>#N/A</v>
          </cell>
          <cell r="AF34" t="e">
            <v>#N/A</v>
          </cell>
        </row>
        <row r="35">
          <cell r="B35">
            <v>2004</v>
          </cell>
          <cell r="C35">
            <v>0.33312812447547913</v>
          </cell>
          <cell r="G35">
            <v>0.372296541929245</v>
          </cell>
          <cell r="Y35">
            <v>0.31280279159545898</v>
          </cell>
          <cell r="Z35">
            <v>0.33990013599395752</v>
          </cell>
          <cell r="AB35">
            <v>0.35870603912924498</v>
          </cell>
          <cell r="AC35">
            <v>0.38588704472924501</v>
          </cell>
          <cell r="AD35">
            <v>625</v>
          </cell>
          <cell r="AE35">
            <v>0.35870603912924498</v>
          </cell>
          <cell r="AF35">
            <v>2.718100560000003E-2</v>
          </cell>
        </row>
        <row r="36">
          <cell r="B36">
            <v>2005</v>
          </cell>
          <cell r="C36" t="e">
            <v>#N/A</v>
          </cell>
          <cell r="G36" t="e">
            <v>#N/A</v>
          </cell>
          <cell r="Y36" t="e">
            <v>#N/A</v>
          </cell>
          <cell r="Z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</row>
        <row r="37">
          <cell r="B37">
            <v>2006</v>
          </cell>
          <cell r="C37" t="e">
            <v>#N/A</v>
          </cell>
          <cell r="G37" t="e">
            <v>#N/A</v>
          </cell>
          <cell r="Y37" t="e">
            <v>#N/A</v>
          </cell>
          <cell r="Z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</row>
        <row r="38">
          <cell r="B38">
            <v>2007</v>
          </cell>
          <cell r="C38">
            <v>0.33787733316421509</v>
          </cell>
          <cell r="G38">
            <v>0.38963064551353455</v>
          </cell>
          <cell r="Y38">
            <v>0.32063788175582886</v>
          </cell>
          <cell r="Z38">
            <v>0.35345417261123657</v>
          </cell>
          <cell r="AB38">
            <v>0.37471288951353454</v>
          </cell>
          <cell r="AC38">
            <v>0.40454840151353455</v>
          </cell>
          <cell r="AD38">
            <v>750</v>
          </cell>
          <cell r="AE38">
            <v>0.37471288951353454</v>
          </cell>
          <cell r="AF38">
            <v>2.9835512000000008E-2</v>
          </cell>
        </row>
        <row r="39">
          <cell r="B39">
            <v>2008</v>
          </cell>
          <cell r="C39" t="e">
            <v>#N/A</v>
          </cell>
          <cell r="G39" t="e">
            <v>#N/A</v>
          </cell>
          <cell r="Y39" t="e">
            <v>#N/A</v>
          </cell>
          <cell r="Z39" t="e">
            <v>#N/A</v>
          </cell>
          <cell r="AB39" t="e">
            <v>#N/A</v>
          </cell>
          <cell r="AC39" t="e">
            <v>#N/A</v>
          </cell>
          <cell r="AD39" t="e">
            <v>#N/A</v>
          </cell>
          <cell r="AE39" t="e">
            <v>#N/A</v>
          </cell>
          <cell r="AF39" t="e">
            <v>#N/A</v>
          </cell>
        </row>
        <row r="40">
          <cell r="B40">
            <v>2009</v>
          </cell>
          <cell r="C40" t="e">
            <v>#N/A</v>
          </cell>
          <cell r="G40" t="e">
            <v>#N/A</v>
          </cell>
          <cell r="Y40" t="e">
            <v>#N/A</v>
          </cell>
          <cell r="Z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</row>
        <row r="41">
          <cell r="B41">
            <v>2010</v>
          </cell>
          <cell r="C41">
            <v>0.34515035152435303</v>
          </cell>
          <cell r="G41">
            <v>0.39845246076583862</v>
          </cell>
          <cell r="Y41">
            <v>0.31728252768516541</v>
          </cell>
          <cell r="Z41">
            <v>0.3611890971660614</v>
          </cell>
          <cell r="AB41">
            <v>0.38230984196583861</v>
          </cell>
          <cell r="AC41">
            <v>0.41459507956583863</v>
          </cell>
          <cell r="AD41">
            <v>875</v>
          </cell>
          <cell r="AE41">
            <v>0.38230984196583861</v>
          </cell>
          <cell r="AF41">
            <v>3.2285237600000016E-2</v>
          </cell>
        </row>
        <row r="42">
          <cell r="B42">
            <v>2011</v>
          </cell>
          <cell r="C42" t="e">
            <v>#N/A</v>
          </cell>
          <cell r="G42" t="e">
            <v>#N/A</v>
          </cell>
          <cell r="Y42" t="e">
            <v>#N/A</v>
          </cell>
          <cell r="Z42" t="e">
            <v>#N/A</v>
          </cell>
          <cell r="AB42" t="e">
            <v>#N/A</v>
          </cell>
          <cell r="AC42" t="e">
            <v>#N/A</v>
          </cell>
          <cell r="AD42" t="e">
            <v>#N/A</v>
          </cell>
          <cell r="AE42" t="e">
            <v>#N/A</v>
          </cell>
          <cell r="AF42" t="e">
            <v>#N/A</v>
          </cell>
        </row>
        <row r="43">
          <cell r="B43">
            <v>2012</v>
          </cell>
          <cell r="C43" t="e">
            <v>#N/A</v>
          </cell>
          <cell r="G43" t="e">
            <v>#N/A</v>
          </cell>
          <cell r="Y43" t="e">
            <v>#N/A</v>
          </cell>
          <cell r="Z43" t="e">
            <v>#N/A</v>
          </cell>
          <cell r="AB43" t="e">
            <v>#N/A</v>
          </cell>
          <cell r="AC43" t="e">
            <v>#N/A</v>
          </cell>
          <cell r="AD43" t="e">
            <v>#N/A</v>
          </cell>
          <cell r="AE43" t="e">
            <v>#N/A</v>
          </cell>
          <cell r="AF43" t="e">
            <v>#N/A</v>
          </cell>
        </row>
        <row r="44">
          <cell r="B44">
            <v>2013</v>
          </cell>
          <cell r="C44">
            <v>0.36309894919395447</v>
          </cell>
          <cell r="G44">
            <v>0.40997117757797241</v>
          </cell>
          <cell r="Y44">
            <v>0.33491727709770203</v>
          </cell>
          <cell r="Z44">
            <v>0.37049096822738647</v>
          </cell>
          <cell r="AB44">
            <v>0.39096621397797243</v>
          </cell>
          <cell r="AC44">
            <v>0.42897614117797239</v>
          </cell>
          <cell r="AD44">
            <v>1000</v>
          </cell>
          <cell r="AE44">
            <v>0.39096621397797243</v>
          </cell>
          <cell r="AF44">
            <v>3.800992719999996E-2</v>
          </cell>
        </row>
        <row r="45">
          <cell r="AD45">
            <v>1000</v>
          </cell>
          <cell r="AE45">
            <v>0</v>
          </cell>
          <cell r="AF45">
            <v>0</v>
          </cell>
        </row>
        <row r="46">
          <cell r="AD46">
            <v>1000</v>
          </cell>
          <cell r="AE46">
            <v>0</v>
          </cell>
          <cell r="AF46">
            <v>0</v>
          </cell>
        </row>
        <row r="52">
          <cell r="AE52" t="str">
            <v>Bottom area</v>
          </cell>
          <cell r="AF52" t="str">
            <v>Delta</v>
          </cell>
        </row>
        <row r="53">
          <cell r="AD53">
            <v>0</v>
          </cell>
          <cell r="AE53">
            <v>0</v>
          </cell>
          <cell r="AF53">
            <v>0</v>
          </cell>
        </row>
        <row r="54">
          <cell r="B54">
            <v>1989</v>
          </cell>
          <cell r="C54">
            <v>0.10836915671825409</v>
          </cell>
          <cell r="G54">
            <v>0.12841790914535522</v>
          </cell>
          <cell r="Y54">
            <v>0.10601042956113815</v>
          </cell>
          <cell r="Z54">
            <v>0.11795017123222351</v>
          </cell>
          <cell r="AD54">
            <v>0</v>
          </cell>
          <cell r="AE54">
            <v>0.10554694354535522</v>
          </cell>
          <cell r="AF54">
            <v>4.5741931199999988E-2</v>
          </cell>
        </row>
        <row r="55">
          <cell r="B55">
            <v>1990</v>
          </cell>
          <cell r="C55" t="e">
            <v>#N/A</v>
          </cell>
          <cell r="G55" t="e">
            <v>#N/A</v>
          </cell>
          <cell r="Y55" t="e">
            <v>#N/A</v>
          </cell>
          <cell r="Z55" t="e">
            <v>#N/A</v>
          </cell>
          <cell r="AD55" t="e">
            <v>#N/A</v>
          </cell>
          <cell r="AE55" t="e">
            <v>#N/A</v>
          </cell>
          <cell r="AF55" t="e">
            <v>#N/A</v>
          </cell>
        </row>
        <row r="56">
          <cell r="B56">
            <v>1991</v>
          </cell>
          <cell r="C56" t="e">
            <v>#N/A</v>
          </cell>
          <cell r="G56" t="e">
            <v>#N/A</v>
          </cell>
          <cell r="Y56" t="e">
            <v>#N/A</v>
          </cell>
          <cell r="Z56" t="e">
            <v>#N/A</v>
          </cell>
          <cell r="AD56" t="e">
            <v>#N/A</v>
          </cell>
          <cell r="AE56" t="e">
            <v>#N/A</v>
          </cell>
          <cell r="AF56" t="e">
            <v>#N/A</v>
          </cell>
        </row>
        <row r="57">
          <cell r="B57">
            <v>1992</v>
          </cell>
          <cell r="C57">
            <v>0.11254769563674927</v>
          </cell>
          <cell r="G57">
            <v>0.1301799863576889</v>
          </cell>
          <cell r="Y57">
            <v>0.10820454359054565</v>
          </cell>
          <cell r="Z57">
            <v>0.11892583966255188</v>
          </cell>
          <cell r="AD57">
            <v>125</v>
          </cell>
          <cell r="AE57">
            <v>0.1067796051576889</v>
          </cell>
          <cell r="AF57">
            <v>4.6800762399999987E-2</v>
          </cell>
        </row>
        <row r="58">
          <cell r="B58">
            <v>1993</v>
          </cell>
          <cell r="C58" t="e">
            <v>#N/A</v>
          </cell>
          <cell r="G58" t="e">
            <v>#N/A</v>
          </cell>
          <cell r="Y58" t="e">
            <v>#N/A</v>
          </cell>
          <cell r="Z58" t="e">
            <v>#N/A</v>
          </cell>
          <cell r="AD58" t="e">
            <v>#N/A</v>
          </cell>
          <cell r="AE58" t="e">
            <v>#N/A</v>
          </cell>
          <cell r="AF58" t="e">
            <v>#N/A</v>
          </cell>
        </row>
        <row r="59">
          <cell r="B59">
            <v>1994</v>
          </cell>
          <cell r="C59" t="e">
            <v>#N/A</v>
          </cell>
          <cell r="G59" t="e">
            <v>#N/A</v>
          </cell>
          <cell r="Y59" t="e">
            <v>#N/A</v>
          </cell>
          <cell r="Z59" t="e">
            <v>#N/A</v>
          </cell>
          <cell r="AD59" t="e">
            <v>#N/A</v>
          </cell>
          <cell r="AE59" t="e">
            <v>#N/A</v>
          </cell>
          <cell r="AF59" t="e">
            <v>#N/A</v>
          </cell>
        </row>
        <row r="60">
          <cell r="B60">
            <v>1995</v>
          </cell>
          <cell r="C60">
            <v>0.1266276091337204</v>
          </cell>
          <cell r="G60">
            <v>0.15400391817092896</v>
          </cell>
          <cell r="Y60">
            <v>0.12515275180339813</v>
          </cell>
          <cell r="Z60">
            <v>0.13884769380092621</v>
          </cell>
          <cell r="AD60">
            <v>250</v>
          </cell>
          <cell r="AE60">
            <v>0.13562121537092894</v>
          </cell>
          <cell r="AF60">
            <v>3.6765405600000023E-2</v>
          </cell>
        </row>
        <row r="61">
          <cell r="B61">
            <v>1996</v>
          </cell>
          <cell r="C61" t="e">
            <v>#N/A</v>
          </cell>
          <cell r="G61" t="e">
            <v>#N/A</v>
          </cell>
          <cell r="Y61" t="e">
            <v>#N/A</v>
          </cell>
          <cell r="Z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</row>
        <row r="62">
          <cell r="B62">
            <v>1997</v>
          </cell>
          <cell r="C62" t="e">
            <v>#N/A</v>
          </cell>
          <cell r="G62" t="e">
            <v>#N/A</v>
          </cell>
          <cell r="Y62" t="e">
            <v>#N/A</v>
          </cell>
          <cell r="Z62" t="e">
            <v>#N/A</v>
          </cell>
          <cell r="AD62" t="e">
            <v>#N/A</v>
          </cell>
          <cell r="AE62" t="e">
            <v>#N/A</v>
          </cell>
          <cell r="AF62" t="e">
            <v>#N/A</v>
          </cell>
        </row>
        <row r="63">
          <cell r="B63">
            <v>1998</v>
          </cell>
          <cell r="C63">
            <v>0.12613916397094727</v>
          </cell>
          <cell r="G63">
            <v>0.15660384297370911</v>
          </cell>
          <cell r="Y63">
            <v>0.1281622052192688</v>
          </cell>
          <cell r="Z63">
            <v>0.14398638904094696</v>
          </cell>
          <cell r="AD63">
            <v>375</v>
          </cell>
          <cell r="AE63">
            <v>0.13506101257370912</v>
          </cell>
          <cell r="AF63">
            <v>4.3085660799999981E-2</v>
          </cell>
        </row>
        <row r="64">
          <cell r="B64">
            <v>1999</v>
          </cell>
          <cell r="C64" t="e">
            <v>#N/A</v>
          </cell>
          <cell r="G64" t="e">
            <v>#N/A</v>
          </cell>
          <cell r="Y64" t="e">
            <v>#N/A</v>
          </cell>
          <cell r="Z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</row>
        <row r="65">
          <cell r="B65">
            <v>2000</v>
          </cell>
          <cell r="C65" t="e">
            <v>#N/A</v>
          </cell>
          <cell r="G65" t="e">
            <v>#N/A</v>
          </cell>
          <cell r="Y65" t="e">
            <v>#N/A</v>
          </cell>
          <cell r="Z65" t="e">
            <v>#N/A</v>
          </cell>
          <cell r="AD65" t="e">
            <v>#N/A</v>
          </cell>
          <cell r="AE65" t="e">
            <v>#N/A</v>
          </cell>
          <cell r="AF65" t="e">
            <v>#N/A</v>
          </cell>
        </row>
        <row r="66">
          <cell r="B66">
            <v>2001</v>
          </cell>
          <cell r="C66">
            <v>0.11020476371049881</v>
          </cell>
          <cell r="G66">
            <v>0.14149895310401917</v>
          </cell>
          <cell r="Y66">
            <v>0.11489036679267883</v>
          </cell>
          <cell r="Z66">
            <v>0.12914569675922394</v>
          </cell>
          <cell r="AD66">
            <v>500</v>
          </cell>
          <cell r="AE66">
            <v>0.12916153710401918</v>
          </cell>
          <cell r="AF66">
            <v>2.467483199999998E-2</v>
          </cell>
        </row>
        <row r="67">
          <cell r="B67">
            <v>2002</v>
          </cell>
          <cell r="C67" t="e">
            <v>#N/A</v>
          </cell>
          <cell r="G67" t="e">
            <v>#N/A</v>
          </cell>
          <cell r="Y67" t="e">
            <v>#N/A</v>
          </cell>
          <cell r="Z67" t="e">
            <v>#N/A</v>
          </cell>
          <cell r="AD67" t="e">
            <v>#N/A</v>
          </cell>
          <cell r="AE67" t="e">
            <v>#N/A</v>
          </cell>
          <cell r="AF67" t="e">
            <v>#N/A</v>
          </cell>
        </row>
        <row r="68">
          <cell r="B68">
            <v>2003</v>
          </cell>
          <cell r="C68" t="e">
            <v>#N/A</v>
          </cell>
          <cell r="G68" t="e">
            <v>#N/A</v>
          </cell>
          <cell r="Y68" t="e">
            <v>#N/A</v>
          </cell>
          <cell r="Z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</row>
        <row r="69">
          <cell r="B69">
            <v>2004</v>
          </cell>
          <cell r="C69">
            <v>0.1167864128947258</v>
          </cell>
          <cell r="G69">
            <v>0.14700417220592499</v>
          </cell>
          <cell r="Y69">
            <v>0.11902464926242828</v>
          </cell>
          <cell r="Z69">
            <v>0.13352856040000916</v>
          </cell>
          <cell r="AD69">
            <v>625</v>
          </cell>
          <cell r="AE69">
            <v>0.13579016940592498</v>
          </cell>
          <cell r="AF69">
            <v>2.2428005600000023E-2</v>
          </cell>
        </row>
        <row r="70">
          <cell r="B70">
            <v>2005</v>
          </cell>
          <cell r="C70" t="e">
            <v>#N/A</v>
          </cell>
          <cell r="G70" t="e">
            <v>#N/A</v>
          </cell>
          <cell r="Y70" t="e">
            <v>#N/A</v>
          </cell>
          <cell r="Z70" t="e">
            <v>#N/A</v>
          </cell>
          <cell r="AD70" t="e">
            <v>#N/A</v>
          </cell>
          <cell r="AE70" t="e">
            <v>#N/A</v>
          </cell>
          <cell r="AF70" t="e">
            <v>#N/A</v>
          </cell>
        </row>
        <row r="71">
          <cell r="B71">
            <v>2006</v>
          </cell>
          <cell r="C71" t="e">
            <v>#N/A</v>
          </cell>
          <cell r="G71" t="e">
            <v>#N/A</v>
          </cell>
          <cell r="Y71" t="e">
            <v>#N/A</v>
          </cell>
          <cell r="Z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</row>
        <row r="72">
          <cell r="B72">
            <v>2007</v>
          </cell>
          <cell r="C72">
            <v>0.12598304450511932</v>
          </cell>
          <cell r="G72">
            <v>0.16194100677967072</v>
          </cell>
          <cell r="Y72">
            <v>0.13014954328536987</v>
          </cell>
          <cell r="Z72">
            <v>0.14822684228420258</v>
          </cell>
          <cell r="AD72">
            <v>750</v>
          </cell>
          <cell r="AE72">
            <v>0.15100146277967072</v>
          </cell>
          <cell r="AF72">
            <v>2.1879087999999991E-2</v>
          </cell>
        </row>
        <row r="73">
          <cell r="B73">
            <v>2008</v>
          </cell>
          <cell r="C73" t="e">
            <v>#N/A</v>
          </cell>
          <cell r="G73" t="e">
            <v>#N/A</v>
          </cell>
          <cell r="Y73" t="e">
            <v>#N/A</v>
          </cell>
          <cell r="Z73" t="e">
            <v>#N/A</v>
          </cell>
          <cell r="AD73" t="e">
            <v>#N/A</v>
          </cell>
          <cell r="AE73" t="e">
            <v>#N/A</v>
          </cell>
          <cell r="AF73" t="e">
            <v>#N/A</v>
          </cell>
        </row>
        <row r="74">
          <cell r="B74">
            <v>2009</v>
          </cell>
          <cell r="C74" t="e">
            <v>#N/A</v>
          </cell>
          <cell r="G74" t="e">
            <v>#N/A</v>
          </cell>
          <cell r="Y74" t="e">
            <v>#N/A</v>
          </cell>
          <cell r="Z74" t="e">
            <v>#N/A</v>
          </cell>
          <cell r="AD74" t="e">
            <v>#N/A</v>
          </cell>
          <cell r="AE74" t="e">
            <v>#N/A</v>
          </cell>
          <cell r="AF74" t="e">
            <v>#N/A</v>
          </cell>
        </row>
        <row r="75">
          <cell r="B75">
            <v>2010</v>
          </cell>
          <cell r="C75">
            <v>0.12847195565700531</v>
          </cell>
          <cell r="G75">
            <v>0.16616202890872955</v>
          </cell>
          <cell r="Y75">
            <v>0.12827853858470917</v>
          </cell>
          <cell r="Z75">
            <v>0.15056604146957397</v>
          </cell>
          <cell r="AD75">
            <v>875</v>
          </cell>
          <cell r="AE75">
            <v>0.14844890130872956</v>
          </cell>
          <cell r="AF75">
            <v>3.5426255199999979E-2</v>
          </cell>
        </row>
        <row r="76">
          <cell r="B76">
            <v>2011</v>
          </cell>
          <cell r="C76" t="e">
            <v>#N/A</v>
          </cell>
          <cell r="G76" t="e">
            <v>#N/A</v>
          </cell>
          <cell r="Y76" t="e">
            <v>#N/A</v>
          </cell>
          <cell r="Z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</row>
        <row r="77">
          <cell r="B77">
            <v>2012</v>
          </cell>
          <cell r="C77" t="e">
            <v>#N/A</v>
          </cell>
          <cell r="G77" t="e">
            <v>#N/A</v>
          </cell>
          <cell r="Y77" t="e">
            <v>#N/A</v>
          </cell>
          <cell r="Z77" t="e">
            <v>#N/A</v>
          </cell>
          <cell r="AD77" t="e">
            <v>#N/A</v>
          </cell>
          <cell r="AE77" t="e">
            <v>#N/A</v>
          </cell>
          <cell r="AF77" t="e">
            <v>#N/A</v>
          </cell>
        </row>
        <row r="78">
          <cell r="B78">
            <v>2013</v>
          </cell>
          <cell r="C78">
            <v>0.1421036571264267</v>
          </cell>
          <cell r="G78">
            <v>0.18082104623317719</v>
          </cell>
          <cell r="Y78">
            <v>0.14565137028694153</v>
          </cell>
          <cell r="Z78">
            <v>0.16554379463195801</v>
          </cell>
          <cell r="AD78">
            <v>1000</v>
          </cell>
          <cell r="AE78">
            <v>0.16439718703317718</v>
          </cell>
          <cell r="AF78">
            <v>3.2847718400000003E-2</v>
          </cell>
        </row>
        <row r="79">
          <cell r="AD79">
            <v>1000</v>
          </cell>
          <cell r="AE79">
            <v>0</v>
          </cell>
          <cell r="AF79">
            <v>0</v>
          </cell>
        </row>
        <row r="80">
          <cell r="AD80">
            <v>1000</v>
          </cell>
          <cell r="AE80">
            <v>0</v>
          </cell>
          <cell r="AF80">
            <v>0</v>
          </cell>
        </row>
      </sheetData>
      <sheetData sheetId="9">
        <row r="20">
          <cell r="AI20">
            <v>596.18267822265625</v>
          </cell>
          <cell r="AJ20">
            <v>3613.123291015625</v>
          </cell>
          <cell r="AO20">
            <v>608.84228515625</v>
          </cell>
          <cell r="AP20">
            <v>3851.36865234375</v>
          </cell>
          <cell r="AQ20">
            <v>0.17511354386806488</v>
          </cell>
          <cell r="AR20">
            <v>0.1888270229101181</v>
          </cell>
        </row>
        <row r="21">
          <cell r="AI21">
            <v>438.70236206054687</v>
          </cell>
          <cell r="AJ21">
            <v>3743.680908203125</v>
          </cell>
          <cell r="AO21">
            <v>452.73934936523437</v>
          </cell>
          <cell r="AP21">
            <v>4067.416259765625</v>
          </cell>
          <cell r="AQ21">
            <v>0.12718319892883301</v>
          </cell>
          <cell r="AR21">
            <v>0.14227382838726044</v>
          </cell>
        </row>
        <row r="22">
          <cell r="AI22">
            <v>615.5035400390625</v>
          </cell>
          <cell r="AJ22">
            <v>4312.69873046875</v>
          </cell>
          <cell r="AO22">
            <v>631.1341552734375</v>
          </cell>
          <cell r="AP22">
            <v>4735.6474609375</v>
          </cell>
          <cell r="AQ22">
            <v>0.15014223754405975</v>
          </cell>
          <cell r="AR22">
            <v>0.16417376697063446</v>
          </cell>
        </row>
        <row r="23">
          <cell r="AI23">
            <v>902.64178466796875</v>
          </cell>
          <cell r="AJ23">
            <v>5378.2607421875</v>
          </cell>
          <cell r="AO23">
            <v>932.59527587890625</v>
          </cell>
          <cell r="AP23">
            <v>5865.2412109375</v>
          </cell>
          <cell r="AQ23">
            <v>0.18051277101039886</v>
          </cell>
          <cell r="AR23">
            <v>0.19699917733669281</v>
          </cell>
        </row>
        <row r="24">
          <cell r="AI24">
            <v>1325.287109375</v>
          </cell>
          <cell r="AJ24">
            <v>7042.1943359375</v>
          </cell>
          <cell r="AO24">
            <v>1356.8756103515625</v>
          </cell>
          <cell r="AP24">
            <v>7614.34375</v>
          </cell>
          <cell r="AQ24">
            <v>0.1999938040971756</v>
          </cell>
          <cell r="AR24">
            <v>0.21868494153022766</v>
          </cell>
        </row>
        <row r="25">
          <cell r="AI25">
            <v>1325.4228515625</v>
          </cell>
          <cell r="AJ25">
            <v>7726.1552734375</v>
          </cell>
          <cell r="AO25">
            <v>1364.48779296875</v>
          </cell>
          <cell r="AP25">
            <v>8449.9326171875</v>
          </cell>
          <cell r="AQ25">
            <v>0.18334707617759705</v>
          </cell>
          <cell r="AR25">
            <v>0.20060780644416809</v>
          </cell>
        </row>
        <row r="26">
          <cell r="AI26">
            <v>2037.13720703125</v>
          </cell>
          <cell r="AJ26">
            <v>9514.5087890625</v>
          </cell>
          <cell r="AO26">
            <v>2108.14794921875</v>
          </cell>
          <cell r="AP26">
            <v>10466.4873046875</v>
          </cell>
          <cell r="AQ26">
            <v>0.22971120476722717</v>
          </cell>
          <cell r="AR26">
            <v>0.2509610652923584</v>
          </cell>
        </row>
        <row r="27">
          <cell r="AI27">
            <v>1570.0167236328125</v>
          </cell>
          <cell r="AJ27">
            <v>9082.4990234375</v>
          </cell>
          <cell r="AO27">
            <v>1630.2596435546875</v>
          </cell>
          <cell r="AP27">
            <v>10175.716796875</v>
          </cell>
          <cell r="AQ27">
            <v>0.19029213488101959</v>
          </cell>
          <cell r="AR27">
            <v>0.2133617103099823</v>
          </cell>
        </row>
        <row r="28">
          <cell r="AI28">
            <v>2130.884033203125</v>
          </cell>
          <cell r="AJ28">
            <v>10526.9296875</v>
          </cell>
          <cell r="AO28">
            <v>2218.21875</v>
          </cell>
          <cell r="AP28">
            <v>11752.53125</v>
          </cell>
          <cell r="AQ28">
            <v>0.22347021102905273</v>
          </cell>
          <cell r="AR28">
            <v>0.24726127088069916</v>
          </cell>
        </row>
        <row r="38">
          <cell r="AI38">
            <v>266.9998779296875</v>
          </cell>
          <cell r="AO38">
            <v>278.12246704101562</v>
          </cell>
          <cell r="AQ38">
            <v>8.1612609326839447E-2</v>
          </cell>
          <cell r="AR38">
            <v>8.668673038482666E-2</v>
          </cell>
        </row>
        <row r="39">
          <cell r="AI39">
            <v>140.46334838867187</v>
          </cell>
          <cell r="AO39">
            <v>151.6474609375</v>
          </cell>
          <cell r="AQ39">
            <v>4.2297553271055222E-2</v>
          </cell>
          <cell r="AR39">
            <v>4.6799913048744202E-2</v>
          </cell>
        </row>
        <row r="40">
          <cell r="AI40">
            <v>259.36630249023437</v>
          </cell>
          <cell r="AO40">
            <v>269.43072509765625</v>
          </cell>
          <cell r="AQ40">
            <v>6.3118487596511841E-2</v>
          </cell>
          <cell r="AR40">
            <v>6.8284414708614349E-2</v>
          </cell>
        </row>
        <row r="41">
          <cell r="AI41">
            <v>333.9613037109375</v>
          </cell>
          <cell r="AO41">
            <v>358.08746337890625</v>
          </cell>
          <cell r="AQ41">
            <v>6.9990813732147217E-2</v>
          </cell>
          <cell r="AR41">
            <v>7.7259697020053864E-2</v>
          </cell>
        </row>
        <row r="42">
          <cell r="AI42">
            <v>488.13525390625</v>
          </cell>
          <cell r="AO42">
            <v>512.89422607421875</v>
          </cell>
          <cell r="AQ42">
            <v>7.627473771572113E-2</v>
          </cell>
          <cell r="AR42">
            <v>8.4341816604137421E-2</v>
          </cell>
        </row>
        <row r="43">
          <cell r="AI43">
            <v>502.82461547851562</v>
          </cell>
          <cell r="AO43">
            <v>533.02801513671875</v>
          </cell>
          <cell r="AQ43">
            <v>7.2533205151557922E-2</v>
          </cell>
          <cell r="AR43">
            <v>8.0683521926403046E-2</v>
          </cell>
        </row>
        <row r="44">
          <cell r="AI44">
            <v>764.5284423828125</v>
          </cell>
          <cell r="AO44">
            <v>823.56060791015625</v>
          </cell>
          <cell r="AQ44">
            <v>9.0710744261741638E-2</v>
          </cell>
          <cell r="AR44">
            <v>0.10137694329023361</v>
          </cell>
        </row>
        <row r="45">
          <cell r="AI45">
            <v>535.22943115234375</v>
          </cell>
          <cell r="AO45">
            <v>582.3006591796875</v>
          </cell>
          <cell r="AQ45">
            <v>6.8714737892150879E-2</v>
          </cell>
          <cell r="AR45">
            <v>7.7501647174358368E-2</v>
          </cell>
        </row>
        <row r="46">
          <cell r="AI46">
            <v>911.73406982421875</v>
          </cell>
          <cell r="AO46">
            <v>981.60400390625</v>
          </cell>
          <cell r="AQ46">
            <v>9.9857412278652191E-2</v>
          </cell>
          <cell r="AR46">
            <v>0.10888786613941193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>
        <row r="5">
          <cell r="R5">
            <v>7.3897250778463083E-2</v>
          </cell>
          <cell r="S5">
            <v>7.0582854443222473E-2</v>
          </cell>
        </row>
        <row r="6">
          <cell r="R6" t="e">
            <v>#N/A</v>
          </cell>
          <cell r="S6" t="e">
            <v>#N/A</v>
          </cell>
        </row>
        <row r="7">
          <cell r="R7" t="e">
            <v>#N/A</v>
          </cell>
          <cell r="S7" t="e">
            <v>#N/A</v>
          </cell>
        </row>
        <row r="8">
          <cell r="R8">
            <v>3.7520117721809479E-2</v>
          </cell>
          <cell r="S8">
            <v>3.5955727500426297E-2</v>
          </cell>
        </row>
        <row r="9">
          <cell r="R9" t="e">
            <v>#N/A</v>
          </cell>
          <cell r="S9" t="e">
            <v>#N/A</v>
          </cell>
        </row>
        <row r="10">
          <cell r="R10" t="e">
            <v>#N/A</v>
          </cell>
          <cell r="S10" t="e">
            <v>#N/A</v>
          </cell>
        </row>
        <row r="11">
          <cell r="R11">
            <v>6.0140139318761013E-2</v>
          </cell>
          <cell r="S11">
            <v>5.4492676177448372E-2</v>
          </cell>
        </row>
        <row r="12">
          <cell r="R12" t="e">
            <v>#N/A</v>
          </cell>
          <cell r="S12" t="e">
            <v>#N/A</v>
          </cell>
        </row>
        <row r="13">
          <cell r="R13" t="e">
            <v>#N/A</v>
          </cell>
          <cell r="S13" t="e">
            <v>#N/A</v>
          </cell>
        </row>
        <row r="14">
          <cell r="R14">
            <v>6.2094665863132815E-2</v>
          </cell>
          <cell r="S14">
            <v>5.8612146514780424E-2</v>
          </cell>
        </row>
        <row r="15">
          <cell r="R15" t="e">
            <v>#N/A</v>
          </cell>
          <cell r="S15" t="e">
            <v>#N/A</v>
          </cell>
        </row>
        <row r="16">
          <cell r="R16" t="e">
            <v>#N/A</v>
          </cell>
          <cell r="S16" t="e">
            <v>#N/A</v>
          </cell>
        </row>
        <row r="17">
          <cell r="R17">
            <v>6.9315788605153056E-2</v>
          </cell>
          <cell r="S17">
            <v>6.491967316066502E-2</v>
          </cell>
        </row>
        <row r="18">
          <cell r="R18" t="e">
            <v>#N/A</v>
          </cell>
          <cell r="S18" t="e">
            <v>#N/A</v>
          </cell>
        </row>
        <row r="19">
          <cell r="R19" t="e">
            <v>#N/A</v>
          </cell>
          <cell r="S19" t="e">
            <v>#N/A</v>
          </cell>
        </row>
        <row r="20">
          <cell r="R20">
            <v>6.50808322746535E-2</v>
          </cell>
          <cell r="S20">
            <v>6.0329139629651488E-2</v>
          </cell>
        </row>
        <row r="21">
          <cell r="R21" t="e">
            <v>#N/A</v>
          </cell>
          <cell r="S21" t="e">
            <v>#N/A</v>
          </cell>
        </row>
        <row r="22">
          <cell r="R22" t="e">
            <v>#N/A</v>
          </cell>
          <cell r="S22" t="e">
            <v>#N/A</v>
          </cell>
        </row>
        <row r="23">
          <cell r="R23">
            <v>8.0353958289647476E-2</v>
          </cell>
          <cell r="S23">
            <v>7.5430850196313612E-2</v>
          </cell>
        </row>
        <row r="24">
          <cell r="R24" t="e">
            <v>#N/A</v>
          </cell>
          <cell r="S24" t="e">
            <v>#N/A</v>
          </cell>
        </row>
        <row r="25">
          <cell r="R25" t="e">
            <v>#N/A</v>
          </cell>
          <cell r="S25" t="e">
            <v>#N/A</v>
          </cell>
        </row>
        <row r="26">
          <cell r="R26">
            <v>5.8929753779348351E-2</v>
          </cell>
          <cell r="S26">
            <v>5.3957111617864165E-2</v>
          </cell>
        </row>
        <row r="27">
          <cell r="R27" t="e">
            <v>#N/A</v>
          </cell>
          <cell r="S27" t="e">
            <v>#N/A</v>
          </cell>
        </row>
        <row r="28">
          <cell r="R28" t="e">
            <v>#N/A</v>
          </cell>
          <cell r="S28" t="e">
            <v>#N/A</v>
          </cell>
        </row>
        <row r="29">
          <cell r="R29">
            <v>8.6609685529375188E-2</v>
          </cell>
          <cell r="S29">
            <v>7.8884047926625123E-2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3 - Decomp Print"/>
      <sheetName val="Wealth Comp w.Forbes"/>
      <sheetName val="Wealth Comp noForbes"/>
      <sheetName val="Fixed Inc Dist"/>
      <sheetName val="Sheet2"/>
      <sheetName val="Decomp No Forbes"/>
      <sheetName val="Wealth By Wealth"/>
      <sheetName val="OwnerOccbyNW"/>
      <sheetName val="Decomp - 0.1%"/>
      <sheetName val="Decomp - 1%"/>
      <sheetName val="Decomp - 10%"/>
      <sheetName val="Decomp-detail -0.1%"/>
      <sheetName val="Decomp-detail 1%"/>
      <sheetName val="Decomp-detail 10%"/>
      <sheetName val="Nonhousing by Wealth"/>
      <sheetName val="DebtbyWealth2"/>
      <sheetName val="Mortgage by Wealth"/>
      <sheetName val="Decomp-out"/>
      <sheetName val="SZ Shares and BalSh"/>
      <sheetName val="NonhousingbyNonHousing"/>
      <sheetName val="NetHousbyNetHous"/>
      <sheetName val="NetHousbyWealth"/>
      <sheetName val="Sheet12"/>
      <sheetName val="SZ NonHousing Assets"/>
      <sheetName val="NonhousingbyWealth2"/>
      <sheetName val="NonhousingbyWealth-old"/>
      <sheetName val="DebtbyDebt"/>
      <sheetName val="DebtbyWealth-old"/>
      <sheetName val="NonMortDebtbyNonMortDebt"/>
      <sheetName val="NonMortDebtbyWealth"/>
      <sheetName val="PenWealthbyPenWealth"/>
      <sheetName val="PenWealthbyWealth"/>
      <sheetName val="Decomp-noF400"/>
    </sheetNames>
    <sheetDataSet>
      <sheetData sheetId="0">
        <row r="2">
          <cell r="B2" t="str">
            <v>Housing</v>
          </cell>
        </row>
        <row r="3">
          <cell r="A3">
            <v>1989</v>
          </cell>
          <cell r="G3">
            <v>1989</v>
          </cell>
        </row>
        <row r="4">
          <cell r="A4">
            <v>1992</v>
          </cell>
          <cell r="G4">
            <v>1992</v>
          </cell>
        </row>
        <row r="5">
          <cell r="A5">
            <v>1995</v>
          </cell>
          <cell r="G5">
            <v>1995</v>
          </cell>
        </row>
        <row r="6">
          <cell r="A6">
            <v>1998</v>
          </cell>
          <cell r="G6">
            <v>1998</v>
          </cell>
        </row>
        <row r="7">
          <cell r="A7">
            <v>2001</v>
          </cell>
          <cell r="G7">
            <v>2001</v>
          </cell>
        </row>
        <row r="8">
          <cell r="A8">
            <v>2004</v>
          </cell>
          <cell r="G8">
            <v>2004</v>
          </cell>
        </row>
        <row r="9">
          <cell r="A9">
            <v>2007</v>
          </cell>
          <cell r="G9">
            <v>2007</v>
          </cell>
        </row>
        <row r="10">
          <cell r="A10">
            <v>2010</v>
          </cell>
          <cell r="G10">
            <v>2010</v>
          </cell>
        </row>
        <row r="11">
          <cell r="A11">
            <v>2013</v>
          </cell>
          <cell r="G11">
            <v>2013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1% Income Share"/>
      <sheetName val="Top 0.1% Income Share"/>
      <sheetName val="Top 1% TotInc Figure 5"/>
      <sheetName val="Top 10% TotInc FigureE1"/>
      <sheetName val="Top 0.1% TotInc FigureE2"/>
      <sheetName val="IncomeThresholds"/>
      <sheetName val="Top 1% CapInc Figure 7"/>
      <sheetName val="Top 10% CapInc FigE3"/>
      <sheetName val="Top 0.1% CapInc Fig E4"/>
      <sheetName val="Top 10 to 1 - cap"/>
      <sheetName val="Top 10 to 1 - tot"/>
      <sheetName val="Top 1 to 0.1 - cap"/>
      <sheetName val="Shaded Top 1 not 0.1 - Cap"/>
      <sheetName val="Top 1 to 0.1 - tot"/>
      <sheetName val="Shaded Top 1 not 0.1 - Tot"/>
      <sheetName val="CapInc Thresholds"/>
      <sheetName val="Thresh Formatted"/>
      <sheetName val="Fig 6 Panel C"/>
      <sheetName val="Shaded - Top 01 Tot Inc"/>
      <sheetName val="Fig 6 Panel B"/>
      <sheetName val="Shaded - Top 1 Tot Inc"/>
      <sheetName val="Fig 6 Panel A"/>
      <sheetName val="Shaded - Top 10 Tot Inc"/>
      <sheetName val="Fig 8 Panel A"/>
      <sheetName val="Shaded - Top 10 Cap Inc"/>
      <sheetName val="Fig 8 Panel B"/>
      <sheetName val="Shaded - Top 1 Cap Inc"/>
      <sheetName val="Fig 8 Panel C"/>
      <sheetName val="Shaded - Top 0.1 Cap Inc"/>
      <sheetName val="Cap Inc (Levels)"/>
      <sheetName val="Tot Inc (Levels)"/>
      <sheetName val="Levels(pscheck)"/>
      <sheetName val="Shares(pscheck)"/>
      <sheetName val="Shares(pscheck-TU)"/>
      <sheetName val="Total Inc-alt specs"/>
      <sheetName val="CapInc-alt specs"/>
      <sheetName val="Levels"/>
      <sheetName val="Fixed Income Focus"/>
      <sheetName val="Levels (No KG)"/>
      <sheetName val="NIPA Compare"/>
      <sheetName val="CapInc Agg Ratio"/>
      <sheetName val="Ratios"/>
      <sheetName val="Top10"/>
      <sheetName val="Top 5"/>
      <sheetName val="Top 1"/>
      <sheetName val="Top0.1"/>
      <sheetName val="Top 0.01"/>
      <sheetName val="TableC4b"/>
      <sheetName val="StataOut_scf_adj"/>
      <sheetName val="SCFps-out"/>
      <sheetName val="SZ K inc"/>
      <sheetName val="StataOut_saez_scfint"/>
      <sheetName val="TableC2"/>
      <sheetName val="StataOut_saez_scfpub"/>
      <sheetName val="StataOut_scf_a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F2">
            <v>0</v>
          </cell>
          <cell r="G2">
            <v>0</v>
          </cell>
        </row>
        <row r="3">
          <cell r="C3" t="str">
            <v>LB</v>
          </cell>
          <cell r="D3" t="str">
            <v>UB</v>
          </cell>
          <cell r="E3">
            <v>0</v>
          </cell>
          <cell r="F3">
            <v>0</v>
          </cell>
          <cell r="G3">
            <v>0</v>
          </cell>
          <cell r="H3" t="str">
            <v>Administrative Data</v>
          </cell>
          <cell r="I3" t="str">
            <v>SCF Bulletin Income, Households</v>
          </cell>
          <cell r="J3" t="str">
            <v>SCF Market Income, Tax Units</v>
          </cell>
        </row>
        <row r="4">
          <cell r="B4">
            <v>1988</v>
          </cell>
          <cell r="C4">
            <v>0.1997440368967224</v>
          </cell>
          <cell r="D4">
            <v>0.28950984169672239</v>
          </cell>
          <cell r="E4">
            <v>0</v>
          </cell>
          <cell r="F4">
            <v>0.1997440368967224</v>
          </cell>
          <cell r="G4">
            <v>8.9765804799999988E-2</v>
          </cell>
          <cell r="H4">
            <v>0.23269000000000004</v>
          </cell>
          <cell r="I4">
            <v>0.23084467649459839</v>
          </cell>
          <cell r="J4">
            <v>0.24462693929672241</v>
          </cell>
        </row>
        <row r="5">
          <cell r="B5">
            <v>1989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>
            <v>0.22974000000000003</v>
          </cell>
          <cell r="I5" t="e">
            <v>#N/A</v>
          </cell>
          <cell r="J5" t="e">
            <v>#N/A</v>
          </cell>
        </row>
        <row r="6">
          <cell r="B6">
            <v>1990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>
            <v>0.23406000000000002</v>
          </cell>
          <cell r="I6" t="e">
            <v>#N/A</v>
          </cell>
          <cell r="J6" t="e">
            <v>#N/A</v>
          </cell>
        </row>
        <row r="7">
          <cell r="B7">
            <v>1991</v>
          </cell>
          <cell r="C7">
            <v>0.24624096254750061</v>
          </cell>
          <cell r="D7">
            <v>0.27978224654750061</v>
          </cell>
          <cell r="E7">
            <v>125</v>
          </cell>
          <cell r="F7">
            <v>0.24624096254750061</v>
          </cell>
          <cell r="G7">
            <v>3.3541284000000005E-2</v>
          </cell>
          <cell r="H7">
            <v>0.23926000000000006</v>
          </cell>
          <cell r="I7">
            <v>0.24291226267814636</v>
          </cell>
          <cell r="J7">
            <v>0.26301160454750061</v>
          </cell>
        </row>
        <row r="8">
          <cell r="B8">
            <v>1992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>
            <v>0.25108000000000003</v>
          </cell>
          <cell r="I8" t="e">
            <v>#N/A</v>
          </cell>
          <cell r="J8" t="e">
            <v>#N/A</v>
          </cell>
        </row>
        <row r="9">
          <cell r="B9">
            <v>1993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>
            <v>0.25450000000000006</v>
          </cell>
          <cell r="I9" t="e">
            <v>#N/A</v>
          </cell>
          <cell r="J9" t="e">
            <v>#N/A</v>
          </cell>
        </row>
        <row r="10">
          <cell r="B10">
            <v>1994</v>
          </cell>
          <cell r="C10">
            <v>0.30121699450027772</v>
          </cell>
          <cell r="D10">
            <v>0.3379271281002777</v>
          </cell>
          <cell r="E10">
            <v>250</v>
          </cell>
          <cell r="F10">
            <v>0.30121699450027772</v>
          </cell>
          <cell r="G10">
            <v>3.6710133599999972E-2</v>
          </cell>
          <cell r="H10">
            <v>0.25879000000000002</v>
          </cell>
          <cell r="I10">
            <v>0.30077511072158813</v>
          </cell>
          <cell r="J10">
            <v>0.31957206130027771</v>
          </cell>
        </row>
        <row r="11">
          <cell r="B11">
            <v>1995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0.25313000000000002</v>
          </cell>
          <cell r="I11" t="e">
            <v>#N/A</v>
          </cell>
          <cell r="J11" t="e">
            <v>#N/A</v>
          </cell>
        </row>
        <row r="12">
          <cell r="B12">
            <v>1996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0.24870002269744873</v>
          </cell>
          <cell r="I12" t="e">
            <v>#N/A</v>
          </cell>
          <cell r="J12" t="e">
            <v>#N/A</v>
          </cell>
        </row>
        <row r="13">
          <cell r="B13">
            <v>1997</v>
          </cell>
          <cell r="C13">
            <v>0.32625399274284361</v>
          </cell>
          <cell r="D13">
            <v>0.36582835274284364</v>
          </cell>
          <cell r="E13">
            <v>375</v>
          </cell>
          <cell r="F13">
            <v>0.32625399274284361</v>
          </cell>
          <cell r="G13">
            <v>3.9574360000000031E-2</v>
          </cell>
          <cell r="H13">
            <v>0.2457200288772583</v>
          </cell>
          <cell r="I13">
            <v>0.32981410622596741</v>
          </cell>
          <cell r="J13">
            <v>0.34604117274284363</v>
          </cell>
        </row>
        <row r="14">
          <cell r="B14">
            <v>1998</v>
          </cell>
          <cell r="C14" t="e">
            <v>#N/A</v>
          </cell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  <cell r="H14">
            <v>0.24826997518539429</v>
          </cell>
          <cell r="I14" t="e">
            <v>#N/A</v>
          </cell>
          <cell r="J14" t="e">
            <v>#N/A</v>
          </cell>
        </row>
        <row r="15">
          <cell r="B15">
            <v>1999</v>
          </cell>
          <cell r="C15" t="e">
            <v>#N/A</v>
          </cell>
          <cell r="D15" t="e">
            <v>#N/A</v>
          </cell>
          <cell r="E15" t="e">
            <v>#N/A</v>
          </cell>
          <cell r="F15" t="e">
            <v>#N/A</v>
          </cell>
          <cell r="G15" t="e">
            <v>#N/A</v>
          </cell>
          <cell r="H15">
            <v>0.25081002712249756</v>
          </cell>
          <cell r="I15" t="e">
            <v>#N/A</v>
          </cell>
          <cell r="J15" t="e">
            <v>#N/A</v>
          </cell>
        </row>
        <row r="16">
          <cell r="B16">
            <v>2000</v>
          </cell>
          <cell r="C16">
            <v>0.27078892210170286</v>
          </cell>
          <cell r="D16">
            <v>0.34128867170170291</v>
          </cell>
          <cell r="E16">
            <v>500</v>
          </cell>
          <cell r="F16">
            <v>0.27078892210170286</v>
          </cell>
          <cell r="G16">
            <v>7.049974960000005E-2</v>
          </cell>
          <cell r="H16">
            <v>0.24698999524116516</v>
          </cell>
          <cell r="I16">
            <v>0.29099196195602417</v>
          </cell>
          <cell r="J16">
            <v>0.30603879690170288</v>
          </cell>
        </row>
        <row r="17">
          <cell r="B17">
            <v>2001</v>
          </cell>
          <cell r="C17" t="e">
            <v>#N/A</v>
          </cell>
          <cell r="D17" t="e">
            <v>#N/A</v>
          </cell>
          <cell r="E17" t="e">
            <v>#N/A</v>
          </cell>
          <cell r="F17" t="e">
            <v>#N/A</v>
          </cell>
          <cell r="G17" t="e">
            <v>#N/A</v>
          </cell>
          <cell r="H17">
            <v>0.26063999533653259</v>
          </cell>
          <cell r="I17" t="e">
            <v>#N/A</v>
          </cell>
          <cell r="J17" t="e">
            <v>#N/A</v>
          </cell>
        </row>
        <row r="18">
          <cell r="B18">
            <v>2002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>
            <v>0.27889999747276306</v>
          </cell>
          <cell r="I18" t="e">
            <v>#N/A</v>
          </cell>
          <cell r="J18" t="e">
            <v>#N/A</v>
          </cell>
        </row>
        <row r="19">
          <cell r="B19">
            <v>2003</v>
          </cell>
          <cell r="C19">
            <v>0.29812104633844605</v>
          </cell>
          <cell r="D19">
            <v>0.33106594153844604</v>
          </cell>
          <cell r="E19">
            <v>625</v>
          </cell>
          <cell r="F19">
            <v>0.29812104633844605</v>
          </cell>
          <cell r="G19">
            <v>3.2944895199999991E-2</v>
          </cell>
          <cell r="H19">
            <v>0.28181999921798706</v>
          </cell>
          <cell r="I19">
            <v>0.29969242215156555</v>
          </cell>
          <cell r="J19">
            <v>0.31459349393844604</v>
          </cell>
        </row>
        <row r="20">
          <cell r="B20">
            <v>2004</v>
          </cell>
          <cell r="C20" t="e">
            <v>#N/A</v>
          </cell>
          <cell r="D20" t="e">
            <v>#N/A</v>
          </cell>
          <cell r="E20" t="e">
            <v>#N/A</v>
          </cell>
          <cell r="F20" t="e">
            <v>#N/A</v>
          </cell>
          <cell r="G20" t="e">
            <v>#N/A</v>
          </cell>
          <cell r="H20">
            <v>0.27621999382972717</v>
          </cell>
          <cell r="I20" t="e">
            <v>#N/A</v>
          </cell>
          <cell r="J20" t="e">
            <v>#N/A</v>
          </cell>
        </row>
        <row r="21">
          <cell r="B21">
            <v>2005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>
            <v>0.27002999186515808</v>
          </cell>
          <cell r="I21" t="e">
            <v>#N/A</v>
          </cell>
          <cell r="J21" t="e">
            <v>#N/A</v>
          </cell>
        </row>
        <row r="22">
          <cell r="B22">
            <v>2006</v>
          </cell>
          <cell r="C22">
            <v>0.29750049394794614</v>
          </cell>
          <cell r="D22">
            <v>0.33337551074794619</v>
          </cell>
          <cell r="E22">
            <v>750</v>
          </cell>
          <cell r="F22">
            <v>0.29750049394794614</v>
          </cell>
          <cell r="G22">
            <v>3.5875016800000048E-2</v>
          </cell>
          <cell r="H22">
            <v>0.26578998565673828</v>
          </cell>
          <cell r="I22">
            <v>0.30198431015014648</v>
          </cell>
          <cell r="J22">
            <v>0.31543800234794617</v>
          </cell>
        </row>
        <row r="23">
          <cell r="B23">
            <v>2007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  <cell r="H23">
            <v>0.25697997212409973</v>
          </cell>
          <cell r="I23" t="e">
            <v>#N/A</v>
          </cell>
          <cell r="J23" t="e">
            <v>#N/A</v>
          </cell>
        </row>
        <row r="24">
          <cell r="B24">
            <v>2008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>
            <v>0.26597997546195984</v>
          </cell>
          <cell r="I24" t="e">
            <v>#N/A</v>
          </cell>
          <cell r="J24" t="e">
            <v>#N/A</v>
          </cell>
        </row>
        <row r="25">
          <cell r="B25">
            <v>2009</v>
          </cell>
          <cell r="C25">
            <v>0.30160012956779175</v>
          </cell>
          <cell r="D25">
            <v>0.33207389596779174</v>
          </cell>
          <cell r="E25">
            <v>875</v>
          </cell>
          <cell r="F25">
            <v>0.30160012956779175</v>
          </cell>
          <cell r="G25">
            <v>3.0473766399999991E-2</v>
          </cell>
          <cell r="H25">
            <v>0.27476000785827637</v>
          </cell>
          <cell r="I25">
            <v>0.30163563787937164</v>
          </cell>
          <cell r="J25">
            <v>0.31683701276779175</v>
          </cell>
        </row>
        <row r="26">
          <cell r="B26">
            <v>2010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>
            <v>0.26561000943183899</v>
          </cell>
          <cell r="I26" t="e">
            <v>#N/A</v>
          </cell>
          <cell r="J26" t="e">
            <v>#N/A</v>
          </cell>
        </row>
        <row r="27">
          <cell r="B27">
            <v>2011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>
            <v>0.27186000347137451</v>
          </cell>
          <cell r="I27" t="e">
            <v>#N/A</v>
          </cell>
          <cell r="J27" t="e">
            <v>#N/A</v>
          </cell>
        </row>
        <row r="28">
          <cell r="B28">
            <v>2012</v>
          </cell>
          <cell r="C28">
            <v>0.29946146657640382</v>
          </cell>
          <cell r="D28">
            <v>0.34151710817640379</v>
          </cell>
          <cell r="E28">
            <v>1000</v>
          </cell>
          <cell r="F28">
            <v>0.29946146657640382</v>
          </cell>
          <cell r="G28">
            <v>4.2055641599999971E-2</v>
          </cell>
          <cell r="H28">
            <v>0.27223002910614014</v>
          </cell>
          <cell r="I28">
            <v>0.30484911799430847</v>
          </cell>
          <cell r="J28">
            <v>0.32048928737640381</v>
          </cell>
        </row>
        <row r="29">
          <cell r="E29">
            <v>1000</v>
          </cell>
          <cell r="F29">
            <v>0</v>
          </cell>
          <cell r="G29">
            <v>0</v>
          </cell>
        </row>
        <row r="30">
          <cell r="E30">
            <v>1000</v>
          </cell>
          <cell r="F30">
            <v>0</v>
          </cell>
          <cell r="G30">
            <v>0</v>
          </cell>
        </row>
        <row r="31">
          <cell r="E31">
            <v>1000</v>
          </cell>
          <cell r="F31">
            <v>0</v>
          </cell>
          <cell r="G31">
            <v>0</v>
          </cell>
        </row>
      </sheetData>
      <sheetData sheetId="13" refreshError="1"/>
      <sheetData sheetId="14">
        <row r="2">
          <cell r="F2">
            <v>0</v>
          </cell>
          <cell r="G2">
            <v>0</v>
          </cell>
        </row>
        <row r="3">
          <cell r="C3" t="str">
            <v>LB</v>
          </cell>
          <cell r="D3" t="str">
            <v>UB</v>
          </cell>
          <cell r="E3">
            <v>0</v>
          </cell>
          <cell r="F3">
            <v>0</v>
          </cell>
          <cell r="G3">
            <v>0</v>
          </cell>
          <cell r="H3" t="str">
            <v>Administrative Data</v>
          </cell>
          <cell r="I3" t="str">
            <v>SCF Bulletin Income, Households</v>
          </cell>
          <cell r="J3" t="str">
            <v>SCF Market Income, Tax Units</v>
          </cell>
        </row>
        <row r="4">
          <cell r="B4">
            <v>1988</v>
          </cell>
          <cell r="C4">
            <v>5.9129922194974517E-2</v>
          </cell>
          <cell r="D4">
            <v>0.14889572699497453</v>
          </cell>
          <cell r="E4">
            <v>0</v>
          </cell>
          <cell r="F4">
            <v>5.9129922194974517E-2</v>
          </cell>
          <cell r="G4">
            <v>8.9765804800000015E-2</v>
          </cell>
          <cell r="H4">
            <v>8.6943083308389443E-2</v>
          </cell>
          <cell r="I4">
            <v>9.1039113700389862E-2</v>
          </cell>
          <cell r="J4">
            <v>0.10401282459497452</v>
          </cell>
        </row>
        <row r="5">
          <cell r="B5">
            <v>1989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>
            <v>8.4870364657426992E-2</v>
          </cell>
          <cell r="I5" t="e">
            <v>#N/A</v>
          </cell>
          <cell r="J5" t="e">
            <v>#N/A</v>
          </cell>
        </row>
        <row r="6">
          <cell r="B6">
            <v>1990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>
            <v>8.505127360511211E-2</v>
          </cell>
          <cell r="I6" t="e">
            <v>#N/A</v>
          </cell>
          <cell r="J6" t="e">
            <v>#N/A</v>
          </cell>
        </row>
        <row r="7">
          <cell r="B7">
            <v>1991</v>
          </cell>
          <cell r="C7">
            <v>7.9038914543827055E-2</v>
          </cell>
          <cell r="D7">
            <v>0.11258019854382706</v>
          </cell>
          <cell r="E7">
            <v>125</v>
          </cell>
          <cell r="F7">
            <v>7.9038914543827055E-2</v>
          </cell>
          <cell r="G7">
            <v>3.3541284000000005E-2</v>
          </cell>
          <cell r="H7">
            <v>8.2378687669814238E-2</v>
          </cell>
          <cell r="I7">
            <v>7.9649060964584351E-2</v>
          </cell>
          <cell r="J7">
            <v>9.5809556543827057E-2</v>
          </cell>
        </row>
        <row r="8">
          <cell r="B8">
            <v>1992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>
            <v>8.6393388503621105E-2</v>
          </cell>
          <cell r="I8" t="e">
            <v>#N/A</v>
          </cell>
          <cell r="J8" t="e">
            <v>#N/A</v>
          </cell>
        </row>
        <row r="9">
          <cell r="B9">
            <v>1993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>
            <v>8.5062114375338171E-2</v>
          </cell>
          <cell r="I9" t="e">
            <v>#N/A</v>
          </cell>
          <cell r="J9" t="e">
            <v>#N/A</v>
          </cell>
        </row>
        <row r="10">
          <cell r="B10">
            <v>1994</v>
          </cell>
          <cell r="C10">
            <v>7.8783397650836182E-2</v>
          </cell>
          <cell r="D10">
            <v>0.11549353125083618</v>
          </cell>
          <cell r="E10">
            <v>250</v>
          </cell>
          <cell r="F10">
            <v>7.8783397650836182E-2</v>
          </cell>
          <cell r="G10">
            <v>3.67101336E-2</v>
          </cell>
          <cell r="H10">
            <v>8.5279335641901849E-2</v>
          </cell>
          <cell r="I10">
            <v>8.2554243505001068E-2</v>
          </cell>
          <cell r="J10">
            <v>9.7138464450836182E-2</v>
          </cell>
        </row>
        <row r="11">
          <cell r="B11">
            <v>1995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9.0279999999999999E-2</v>
          </cell>
          <cell r="I11" t="e">
            <v>#N/A</v>
          </cell>
          <cell r="J11" t="e">
            <v>#N/A</v>
          </cell>
        </row>
        <row r="12">
          <cell r="B12">
            <v>1996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9.4470000000000012E-2</v>
          </cell>
          <cell r="I12" t="e">
            <v>#N/A</v>
          </cell>
          <cell r="J12" t="e">
            <v>#N/A</v>
          </cell>
        </row>
        <row r="13">
          <cell r="B13">
            <v>1997</v>
          </cell>
          <cell r="C13">
            <v>0.10030475748235702</v>
          </cell>
          <cell r="D13">
            <v>0.13987911748235704</v>
          </cell>
          <cell r="E13">
            <v>375</v>
          </cell>
          <cell r="F13">
            <v>0.10030475748235702</v>
          </cell>
          <cell r="G13">
            <v>3.9574360000000017E-2</v>
          </cell>
          <cell r="H13">
            <v>9.8299999999999998E-2</v>
          </cell>
          <cell r="I13">
            <v>0.10573380067944527</v>
          </cell>
          <cell r="J13">
            <v>0.12009193748235703</v>
          </cell>
        </row>
        <row r="14">
          <cell r="B14">
            <v>1998</v>
          </cell>
          <cell r="C14" t="e">
            <v>#N/A</v>
          </cell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  <cell r="H14">
            <v>0.10092000000000002</v>
          </cell>
          <cell r="I14" t="e">
            <v>#N/A</v>
          </cell>
          <cell r="J14" t="e">
            <v>#N/A</v>
          </cell>
        </row>
        <row r="15">
          <cell r="B15">
            <v>1999</v>
          </cell>
          <cell r="C15" t="e">
            <v>#N/A</v>
          </cell>
          <cell r="D15" t="e">
            <v>#N/A</v>
          </cell>
          <cell r="E15" t="e">
            <v>#N/A</v>
          </cell>
          <cell r="F15" t="e">
            <v>#N/A</v>
          </cell>
          <cell r="G15" t="e">
            <v>#N/A</v>
          </cell>
          <cell r="H15">
            <v>0.10422000000000001</v>
          </cell>
          <cell r="I15" t="e">
            <v>#N/A</v>
          </cell>
          <cell r="J15" t="e">
            <v>#N/A</v>
          </cell>
        </row>
        <row r="16">
          <cell r="B16">
            <v>2000</v>
          </cell>
          <cell r="C16">
            <v>9.9847651213851168E-2</v>
          </cell>
          <cell r="D16">
            <v>0.17034740081385116</v>
          </cell>
          <cell r="E16">
            <v>500</v>
          </cell>
          <cell r="F16">
            <v>9.9847651213851168E-2</v>
          </cell>
          <cell r="G16">
            <v>7.0499749599999995E-2</v>
          </cell>
          <cell r="H16">
            <v>0.10644000000000001</v>
          </cell>
          <cell r="I16">
            <v>0.11886781454086304</v>
          </cell>
          <cell r="J16">
            <v>0.13509752601385117</v>
          </cell>
        </row>
        <row r="17">
          <cell r="B17">
            <v>2001</v>
          </cell>
          <cell r="C17" t="e">
            <v>#N/A</v>
          </cell>
          <cell r="D17" t="e">
            <v>#N/A</v>
          </cell>
          <cell r="E17" t="e">
            <v>#N/A</v>
          </cell>
          <cell r="F17" t="e">
            <v>#N/A</v>
          </cell>
          <cell r="G17" t="e">
            <v>#N/A</v>
          </cell>
          <cell r="H17">
            <v>9.851E-2</v>
          </cell>
          <cell r="I17" t="e">
            <v>#N/A</v>
          </cell>
          <cell r="J17" t="e">
            <v>#N/A</v>
          </cell>
        </row>
        <row r="18">
          <cell r="B18">
            <v>2002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>
            <v>9.5239999999999991E-2</v>
          </cell>
          <cell r="I18" t="e">
            <v>#N/A</v>
          </cell>
          <cell r="J18" t="e">
            <v>#N/A</v>
          </cell>
        </row>
        <row r="19">
          <cell r="B19">
            <v>2003</v>
          </cell>
          <cell r="C19">
            <v>0.10531331977642289</v>
          </cell>
          <cell r="D19">
            <v>0.13825821497642288</v>
          </cell>
          <cell r="E19">
            <v>625</v>
          </cell>
          <cell r="F19">
            <v>0.10531331977642289</v>
          </cell>
          <cell r="G19">
            <v>3.2944895199999991E-2</v>
          </cell>
          <cell r="H19">
            <v>9.6609999999999988E-2</v>
          </cell>
          <cell r="I19">
            <v>0.10650230199098587</v>
          </cell>
          <cell r="J19">
            <v>0.12178576737642288</v>
          </cell>
        </row>
        <row r="20">
          <cell r="B20">
            <v>2004</v>
          </cell>
          <cell r="C20" t="e">
            <v>#N/A</v>
          </cell>
          <cell r="D20" t="e">
            <v>#N/A</v>
          </cell>
          <cell r="E20" t="e">
            <v>#N/A</v>
          </cell>
          <cell r="F20" t="e">
            <v>#N/A</v>
          </cell>
          <cell r="G20" t="e">
            <v>#N/A</v>
          </cell>
          <cell r="H20">
            <v>0.10288000000000001</v>
          </cell>
          <cell r="I20" t="e">
            <v>#N/A</v>
          </cell>
          <cell r="J20" t="e">
            <v>#N/A</v>
          </cell>
        </row>
        <row r="21">
          <cell r="B21">
            <v>2005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>
            <v>0.10932</v>
          </cell>
          <cell r="I21" t="e">
            <v>#N/A</v>
          </cell>
          <cell r="J21" t="e">
            <v>#N/A</v>
          </cell>
        </row>
        <row r="22">
          <cell r="B22">
            <v>2006</v>
          </cell>
          <cell r="C22">
            <v>0.13310765010543976</v>
          </cell>
          <cell r="D22">
            <v>0.16898266690543975</v>
          </cell>
          <cell r="E22">
            <v>750</v>
          </cell>
          <cell r="F22">
            <v>0.13310765010543976</v>
          </cell>
          <cell r="G22">
            <v>3.5875016799999992E-2</v>
          </cell>
          <cell r="H22">
            <v>0.11235000000000002</v>
          </cell>
          <cell r="I22">
            <v>0.13375455141067505</v>
          </cell>
          <cell r="J22">
            <v>0.15104515850543976</v>
          </cell>
        </row>
        <row r="23">
          <cell r="B23">
            <v>2007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  <cell r="H23">
            <v>0.11227999999999999</v>
          </cell>
          <cell r="I23" t="e">
            <v>#N/A</v>
          </cell>
          <cell r="J23" t="e">
            <v>#N/A</v>
          </cell>
        </row>
        <row r="24">
          <cell r="B24">
            <v>2008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>
            <v>0.10546</v>
          </cell>
          <cell r="I24" t="e">
            <v>#N/A</v>
          </cell>
          <cell r="J24" t="e">
            <v>#N/A</v>
          </cell>
        </row>
        <row r="25">
          <cell r="B25">
            <v>2009</v>
          </cell>
          <cell r="C25">
            <v>0.12511024739663773</v>
          </cell>
          <cell r="D25">
            <v>0.15558401379663772</v>
          </cell>
          <cell r="E25">
            <v>875</v>
          </cell>
          <cell r="F25">
            <v>0.12511024739663773</v>
          </cell>
          <cell r="G25">
            <v>3.0473766399999991E-2</v>
          </cell>
          <cell r="H25">
            <v>9.8239999999999994E-2</v>
          </cell>
          <cell r="I25">
            <v>0.11393200233578682</v>
          </cell>
          <cell r="J25">
            <v>0.14034713059663773</v>
          </cell>
        </row>
        <row r="26">
          <cell r="B26">
            <v>2010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>
            <v>0.10205</v>
          </cell>
          <cell r="I26" t="e">
            <v>#N/A</v>
          </cell>
          <cell r="J26" t="e">
            <v>#N/A</v>
          </cell>
        </row>
        <row r="27">
          <cell r="B27">
            <v>2011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>
            <v>0.10380999999999997</v>
          </cell>
          <cell r="I27" t="e">
            <v>#N/A</v>
          </cell>
          <cell r="J27" t="e">
            <v>#N/A</v>
          </cell>
        </row>
        <row r="28">
          <cell r="B28">
            <v>2012</v>
          </cell>
          <cell r="C28">
            <v>0.11871259411746903</v>
          </cell>
          <cell r="D28">
            <v>0.16076823571746901</v>
          </cell>
          <cell r="E28">
            <v>1000</v>
          </cell>
          <cell r="F28">
            <v>0.11871259411746903</v>
          </cell>
          <cell r="G28">
            <v>4.2055641599999985E-2</v>
          </cell>
          <cell r="H28">
            <v>0.11027999999999999</v>
          </cell>
          <cell r="I28">
            <v>0.11581248790025711</v>
          </cell>
          <cell r="J28">
            <v>0.13974041491746902</v>
          </cell>
        </row>
        <row r="29">
          <cell r="E29">
            <v>1000</v>
          </cell>
          <cell r="F29">
            <v>0</v>
          </cell>
          <cell r="G29">
            <v>0</v>
          </cell>
        </row>
        <row r="30">
          <cell r="E30">
            <v>1000</v>
          </cell>
          <cell r="F30">
            <v>0</v>
          </cell>
          <cell r="G30">
            <v>0</v>
          </cell>
        </row>
        <row r="31">
          <cell r="E31">
            <v>1000</v>
          </cell>
          <cell r="F31">
            <v>0</v>
          </cell>
          <cell r="G3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4">
          <cell r="B4">
            <v>1988</v>
          </cell>
        </row>
        <row r="5">
          <cell r="B5">
            <v>1989</v>
          </cell>
        </row>
        <row r="6">
          <cell r="B6">
            <v>1990</v>
          </cell>
        </row>
        <row r="7">
          <cell r="B7">
            <v>1991</v>
          </cell>
        </row>
        <row r="8">
          <cell r="B8">
            <v>1992</v>
          </cell>
        </row>
        <row r="9">
          <cell r="B9">
            <v>1993</v>
          </cell>
        </row>
        <row r="10">
          <cell r="B10">
            <v>1994</v>
          </cell>
        </row>
        <row r="11">
          <cell r="B11">
            <v>1995</v>
          </cell>
        </row>
        <row r="12">
          <cell r="B12">
            <v>1996</v>
          </cell>
        </row>
        <row r="13">
          <cell r="B13">
            <v>1997</v>
          </cell>
        </row>
        <row r="14">
          <cell r="B14">
            <v>1998</v>
          </cell>
        </row>
        <row r="15">
          <cell r="B15">
            <v>1999</v>
          </cell>
        </row>
        <row r="16">
          <cell r="B16">
            <v>2000</v>
          </cell>
        </row>
        <row r="17">
          <cell r="B17">
            <v>2001</v>
          </cell>
        </row>
        <row r="18">
          <cell r="B18">
            <v>2002</v>
          </cell>
        </row>
        <row r="19">
          <cell r="B19">
            <v>2003</v>
          </cell>
        </row>
        <row r="20">
          <cell r="B20">
            <v>2004</v>
          </cell>
        </row>
        <row r="21">
          <cell r="B21">
            <v>2005</v>
          </cell>
        </row>
        <row r="22">
          <cell r="B22">
            <v>2006</v>
          </cell>
        </row>
        <row r="23">
          <cell r="B23">
            <v>2007</v>
          </cell>
        </row>
        <row r="24">
          <cell r="B24">
            <v>2008</v>
          </cell>
        </row>
        <row r="25">
          <cell r="B25">
            <v>2009</v>
          </cell>
        </row>
        <row r="26">
          <cell r="B26">
            <v>2010</v>
          </cell>
        </row>
        <row r="27">
          <cell r="B27">
            <v>2011</v>
          </cell>
        </row>
        <row r="28">
          <cell r="B28">
            <v>2012</v>
          </cell>
        </row>
        <row r="29">
          <cell r="B29">
            <v>2013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2 -Shaded - Top 0.1 Wealth"/>
      <sheetName val="Tot Inc Top01"/>
      <sheetName val="Tot Inc Top 1"/>
      <sheetName val="Tot Inc Top 10"/>
      <sheetName val="Capinc Top 10"/>
      <sheetName val="Capinc Top 1"/>
      <sheetName val="Capinc Top 01"/>
      <sheetName val="top01"/>
      <sheetName val="top1"/>
      <sheetName val="top10"/>
      <sheetName val="TableB40"/>
      <sheetName val="TableB1"/>
      <sheetName val="TableB20"/>
      <sheetName val="Top0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ig5PanelC"/>
      <sheetName val="Tot Inc Top01"/>
      <sheetName val="Fig5PanelB"/>
      <sheetName val="Tot Inc Top 1"/>
      <sheetName val="Fig5PanelA"/>
      <sheetName val="Tot Inc Top 10"/>
      <sheetName val="Capinc Top 10"/>
      <sheetName val="Capinc Top 1"/>
      <sheetName val="Capinc Top 01"/>
    </sheetNames>
    <sheetDataSet>
      <sheetData sheetId="0"/>
      <sheetData sheetId="1" refreshError="1"/>
      <sheetData sheetId="2">
        <row r="1">
          <cell r="F1" t="str">
            <v>Bottom area</v>
          </cell>
          <cell r="G1" t="str">
            <v>Delta</v>
          </cell>
        </row>
        <row r="2">
          <cell r="E2">
            <v>0</v>
          </cell>
          <cell r="F2">
            <v>0</v>
          </cell>
          <cell r="G2">
            <v>0</v>
          </cell>
        </row>
        <row r="3">
          <cell r="C3" t="str">
            <v>LB</v>
          </cell>
          <cell r="D3" t="str">
            <v>UB</v>
          </cell>
          <cell r="E3">
            <v>0</v>
          </cell>
          <cell r="F3">
            <v>0</v>
          </cell>
          <cell r="G3">
            <v>0</v>
          </cell>
          <cell r="H3" t="str">
            <v>Administrative Data</v>
          </cell>
          <cell r="I3" t="str">
            <v>SCF Bulletin Income, Households</v>
          </cell>
          <cell r="J3" t="str">
            <v>SCF Market Income, Tax Units</v>
          </cell>
        </row>
        <row r="4">
          <cell r="B4">
            <v>1988</v>
          </cell>
          <cell r="C4">
            <v>4.2619411951541897E-2</v>
          </cell>
          <cell r="D4">
            <v>0.1253314119515419</v>
          </cell>
          <cell r="E4">
            <v>0</v>
          </cell>
          <cell r="F4">
            <v>4.2619411951541897E-2</v>
          </cell>
          <cell r="G4">
            <v>8.2712000000000008E-2</v>
          </cell>
          <cell r="H4">
            <v>6.7990305904861006E-2</v>
          </cell>
          <cell r="I4">
            <v>7.389724999666214E-2</v>
          </cell>
          <cell r="J4">
            <v>8.3975411951541901E-2</v>
          </cell>
        </row>
        <row r="5">
          <cell r="B5">
            <v>1989</v>
          </cell>
          <cell r="C5" t="e">
            <v>#N/A</v>
          </cell>
          <cell r="D5" t="e">
            <v>#N/A</v>
          </cell>
          <cell r="E5" t="e">
            <v>#N/A</v>
          </cell>
          <cell r="F5" t="e">
            <v>#N/A</v>
          </cell>
          <cell r="G5" t="e">
            <v>#N/A</v>
          </cell>
          <cell r="H5">
            <v>5.999407496887639E-2</v>
          </cell>
          <cell r="I5" t="e">
            <v>#N/A</v>
          </cell>
          <cell r="J5" t="e">
            <v>#N/A</v>
          </cell>
        </row>
        <row r="6">
          <cell r="B6">
            <v>1990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>
            <v>5.8245139041904224E-2</v>
          </cell>
          <cell r="I6" t="e">
            <v>#N/A</v>
          </cell>
          <cell r="J6" t="e">
            <v>#N/A</v>
          </cell>
        </row>
        <row r="7">
          <cell r="B7">
            <v>1991</v>
          </cell>
          <cell r="C7">
            <v>3.7097250395298001E-2</v>
          </cell>
          <cell r="D7">
            <v>5.3561250395298007E-2</v>
          </cell>
          <cell r="E7">
            <v>125</v>
          </cell>
          <cell r="F7">
            <v>3.7097250395298001E-2</v>
          </cell>
          <cell r="G7">
            <v>1.6464000000000006E-2</v>
          </cell>
          <cell r="H7">
            <v>5.1228214941781251E-2</v>
          </cell>
          <cell r="I7">
            <v>3.7520118057727814E-2</v>
          </cell>
          <cell r="J7">
            <v>4.5329250395298004E-2</v>
          </cell>
        </row>
        <row r="8">
          <cell r="B8">
            <v>1992</v>
          </cell>
          <cell r="C8" t="e">
            <v>#N/A</v>
          </cell>
          <cell r="D8" t="e">
            <v>#N/A</v>
          </cell>
          <cell r="E8" t="e">
            <v>#N/A</v>
          </cell>
          <cell r="F8" t="e">
            <v>#N/A</v>
          </cell>
          <cell r="G8" t="e">
            <v>#N/A</v>
          </cell>
          <cell r="H8">
            <v>6.031504724745379E-2</v>
          </cell>
          <cell r="I8" t="e">
            <v>#N/A</v>
          </cell>
          <cell r="J8" t="e">
            <v>#N/A</v>
          </cell>
        </row>
        <row r="9">
          <cell r="B9">
            <v>1993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>
            <v>5.730691489039344E-2</v>
          </cell>
          <cell r="I9" t="e">
            <v>#N/A</v>
          </cell>
          <cell r="J9" t="e">
            <v>#N/A</v>
          </cell>
        </row>
        <row r="10">
          <cell r="B10">
            <v>1994</v>
          </cell>
          <cell r="C10">
            <v>5.0879543272018435E-2</v>
          </cell>
          <cell r="D10">
            <v>8.184754327201843E-2</v>
          </cell>
          <cell r="E10">
            <v>250</v>
          </cell>
          <cell r="F10">
            <v>5.0879543272018435E-2</v>
          </cell>
          <cell r="G10">
            <v>3.0967999999999996E-2</v>
          </cell>
          <cell r="H10">
            <v>5.7039958392342764E-2</v>
          </cell>
          <cell r="I10">
            <v>6.0140624642372131E-2</v>
          </cell>
          <cell r="J10">
            <v>6.6363543272018433E-2</v>
          </cell>
        </row>
        <row r="11">
          <cell r="B11">
            <v>1995</v>
          </cell>
          <cell r="C11" t="e">
            <v>#N/A</v>
          </cell>
          <cell r="D11" t="e">
            <v>#N/A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6.2060000000000004E-2</v>
          </cell>
          <cell r="I11" t="e">
            <v>#N/A</v>
          </cell>
          <cell r="J11" t="e">
            <v>#N/A</v>
          </cell>
        </row>
        <row r="12">
          <cell r="B12">
            <v>1996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7.2400000000000006E-2</v>
          </cell>
          <cell r="I12" t="e">
            <v>#N/A</v>
          </cell>
          <cell r="J12" t="e">
            <v>#N/A</v>
          </cell>
        </row>
        <row r="13">
          <cell r="B13">
            <v>1997</v>
          </cell>
          <cell r="C13">
            <v>5.7889578488826754E-2</v>
          </cell>
          <cell r="D13">
            <v>8.8857578488826749E-2</v>
          </cell>
          <cell r="E13">
            <v>375</v>
          </cell>
          <cell r="F13">
            <v>5.7889578488826754E-2</v>
          </cell>
          <cell r="G13">
            <v>3.0967999999999996E-2</v>
          </cell>
          <cell r="H13">
            <v>8.1850000000000006E-2</v>
          </cell>
          <cell r="I13">
            <v>6.2092971056699753E-2</v>
          </cell>
          <cell r="J13">
            <v>7.3373578488826752E-2</v>
          </cell>
        </row>
        <row r="14">
          <cell r="B14">
            <v>1998</v>
          </cell>
          <cell r="C14" t="e">
            <v>#N/A</v>
          </cell>
          <cell r="D14" t="e">
            <v>#N/A</v>
          </cell>
          <cell r="E14" t="e">
            <v>#N/A</v>
          </cell>
          <cell r="F14" t="e">
            <v>#N/A</v>
          </cell>
          <cell r="G14" t="e">
            <v>#N/A</v>
          </cell>
          <cell r="H14">
            <v>8.9959999999999998E-2</v>
          </cell>
          <cell r="I14" t="e">
            <v>#N/A</v>
          </cell>
          <cell r="J14" t="e">
            <v>#N/A</v>
          </cell>
        </row>
        <row r="15">
          <cell r="B15">
            <v>1999</v>
          </cell>
          <cell r="C15" t="e">
            <v>#N/A</v>
          </cell>
          <cell r="D15" t="e">
            <v>#N/A</v>
          </cell>
          <cell r="E15" t="e">
            <v>#N/A</v>
          </cell>
          <cell r="F15" t="e">
            <v>#N/A</v>
          </cell>
          <cell r="G15" t="e">
            <v>#N/A</v>
          </cell>
          <cell r="H15">
            <v>9.622E-2</v>
          </cell>
          <cell r="I15" t="e">
            <v>#N/A</v>
          </cell>
          <cell r="J15" t="e">
            <v>#N/A</v>
          </cell>
        </row>
        <row r="16">
          <cell r="B16">
            <v>2000</v>
          </cell>
          <cell r="C16">
            <v>4.9811400665760043E-2</v>
          </cell>
          <cell r="D16">
            <v>0.11370740066576004</v>
          </cell>
          <cell r="E16">
            <v>500</v>
          </cell>
          <cell r="F16">
            <v>4.9811400665760043E-2</v>
          </cell>
          <cell r="G16">
            <v>6.3896000000000008E-2</v>
          </cell>
          <cell r="H16">
            <v>0.10877000000000001</v>
          </cell>
          <cell r="I16">
            <v>6.9315791130065918E-2</v>
          </cell>
          <cell r="J16">
            <v>8.175940066576004E-2</v>
          </cell>
        </row>
        <row r="17">
          <cell r="B17">
            <v>2001</v>
          </cell>
          <cell r="C17" t="e">
            <v>#N/A</v>
          </cell>
          <cell r="D17" t="e">
            <v>#N/A</v>
          </cell>
          <cell r="E17" t="e">
            <v>#N/A</v>
          </cell>
          <cell r="F17" t="e">
            <v>#N/A</v>
          </cell>
          <cell r="G17" t="e">
            <v>#N/A</v>
          </cell>
          <cell r="H17">
            <v>8.3690000000000001E-2</v>
          </cell>
          <cell r="I17" t="e">
            <v>#N/A</v>
          </cell>
          <cell r="J17" t="e">
            <v>#N/A</v>
          </cell>
        </row>
        <row r="18">
          <cell r="B18">
            <v>2002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>
            <v>7.3410000000000003E-2</v>
          </cell>
          <cell r="I18" t="e">
            <v>#N/A</v>
          </cell>
          <cell r="J18" t="e">
            <v>#N/A</v>
          </cell>
        </row>
        <row r="19">
          <cell r="B19">
            <v>2003</v>
          </cell>
          <cell r="C19">
            <v>6.6116518648147576E-2</v>
          </cell>
          <cell r="D19">
            <v>8.650051864814759E-2</v>
          </cell>
          <cell r="E19">
            <v>625</v>
          </cell>
          <cell r="F19">
            <v>6.6116518648147576E-2</v>
          </cell>
          <cell r="G19">
            <v>2.0384000000000013E-2</v>
          </cell>
          <cell r="H19">
            <v>7.8670000000000004E-2</v>
          </cell>
          <cell r="I19">
            <v>6.5080828964710236E-2</v>
          </cell>
          <cell r="J19">
            <v>7.6308518648147583E-2</v>
          </cell>
        </row>
        <row r="20">
          <cell r="B20">
            <v>2004</v>
          </cell>
          <cell r="C20" t="e">
            <v>#N/A</v>
          </cell>
          <cell r="D20" t="e">
            <v>#N/A</v>
          </cell>
          <cell r="E20" t="e">
            <v>#N/A</v>
          </cell>
          <cell r="F20" t="e">
            <v>#N/A</v>
          </cell>
          <cell r="G20" t="e">
            <v>#N/A</v>
          </cell>
          <cell r="H20">
            <v>9.4649999999999998E-2</v>
          </cell>
          <cell r="I20" t="e">
            <v>#N/A</v>
          </cell>
          <cell r="J20" t="e">
            <v>#N/A</v>
          </cell>
        </row>
        <row r="21">
          <cell r="B21">
            <v>2005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>
            <v>0.10983999999999999</v>
          </cell>
          <cell r="I21" t="e">
            <v>#N/A</v>
          </cell>
          <cell r="J21" t="e">
            <v>#N/A</v>
          </cell>
        </row>
        <row r="22">
          <cell r="B22">
            <v>2006</v>
          </cell>
          <cell r="C22">
            <v>8.2500021685600278E-2</v>
          </cell>
          <cell r="D22">
            <v>0.10837202168560028</v>
          </cell>
          <cell r="E22">
            <v>750</v>
          </cell>
          <cell r="F22">
            <v>8.2500021685600278E-2</v>
          </cell>
          <cell r="G22">
            <v>2.5872000000000006E-2</v>
          </cell>
          <cell r="H22">
            <v>0.11588</v>
          </cell>
          <cell r="I22">
            <v>8.0353960394859314E-2</v>
          </cell>
          <cell r="J22">
            <v>9.5436021685600281E-2</v>
          </cell>
        </row>
        <row r="23">
          <cell r="B23">
            <v>2007</v>
          </cell>
          <cell r="C23" t="e">
            <v>#N/A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  <cell r="H23">
            <v>0.12275</v>
          </cell>
          <cell r="I23" t="e">
            <v>#N/A</v>
          </cell>
          <cell r="J23" t="e">
            <v>#N/A</v>
          </cell>
        </row>
        <row r="24">
          <cell r="B24">
            <v>2008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>
            <v>0.10400000000000001</v>
          </cell>
          <cell r="I24" t="e">
            <v>#N/A</v>
          </cell>
          <cell r="J24" t="e">
            <v>#N/A</v>
          </cell>
        </row>
        <row r="25">
          <cell r="B25">
            <v>2009</v>
          </cell>
          <cell r="C25">
            <v>6.8669626246929169E-2</v>
          </cell>
          <cell r="D25">
            <v>9.0621626246929168E-2</v>
          </cell>
          <cell r="E25">
            <v>875</v>
          </cell>
          <cell r="F25">
            <v>6.8669626246929169E-2</v>
          </cell>
          <cell r="G25">
            <v>2.1951999999999999E-2</v>
          </cell>
          <cell r="H25">
            <v>8.2949999999999996E-2</v>
          </cell>
          <cell r="I25">
            <v>5.8929752558469772E-2</v>
          </cell>
          <cell r="J25">
            <v>7.9645626246929169E-2</v>
          </cell>
        </row>
        <row r="26">
          <cell r="B26">
            <v>2010</v>
          </cell>
          <cell r="C26" t="e">
            <v>#N/A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  <cell r="H26">
            <v>9.6579999999999999E-2</v>
          </cell>
          <cell r="I26" t="e">
            <v>#N/A</v>
          </cell>
          <cell r="J26" t="e">
            <v>#N/A</v>
          </cell>
        </row>
        <row r="27">
          <cell r="B27">
            <v>2011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>
            <v>9.2660000000000006E-2</v>
          </cell>
          <cell r="I27" t="e">
            <v>#N/A</v>
          </cell>
          <cell r="J27" t="e">
            <v>#N/A</v>
          </cell>
        </row>
        <row r="28">
          <cell r="B28">
            <v>2012</v>
          </cell>
          <cell r="C28">
            <v>8.2541079504489898E-2</v>
          </cell>
          <cell r="D28">
            <v>0.1237010795044899</v>
          </cell>
          <cell r="E28">
            <v>1000</v>
          </cell>
          <cell r="F28">
            <v>8.2541079504489898E-2</v>
          </cell>
          <cell r="G28">
            <v>4.1160000000000002E-2</v>
          </cell>
          <cell r="H28">
            <v>0.11799999999999999</v>
          </cell>
          <cell r="I28">
            <v>8.6612991988658905E-2</v>
          </cell>
          <cell r="J28">
            <v>0.1031210795044899</v>
          </cell>
        </row>
        <row r="29">
          <cell r="E29">
            <v>1000</v>
          </cell>
          <cell r="F29">
            <v>0</v>
          </cell>
          <cell r="G29">
            <v>0</v>
          </cell>
        </row>
        <row r="30">
          <cell r="E30">
            <v>1000</v>
          </cell>
          <cell r="F30">
            <v>0</v>
          </cell>
          <cell r="G30">
            <v>0</v>
          </cell>
        </row>
        <row r="31">
          <cell r="E31">
            <v>1000</v>
          </cell>
          <cell r="F31">
            <v>0</v>
          </cell>
          <cell r="G31">
            <v>0</v>
          </cell>
        </row>
      </sheetData>
      <sheetData sheetId="3" refreshError="1"/>
      <sheetData sheetId="4"/>
      <sheetData sheetId="5" refreshError="1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top01"/>
      <sheetName val="top1"/>
      <sheetName val="top1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F1" t="str">
            <v>Bottom area</v>
          </cell>
          <cell r="G1" t="str">
            <v>Delta</v>
          </cell>
        </row>
        <row r="2">
          <cell r="E2">
            <v>0</v>
          </cell>
          <cell r="F2">
            <v>0</v>
          </cell>
          <cell r="G2">
            <v>0</v>
          </cell>
        </row>
        <row r="3">
          <cell r="C3" t="str">
            <v>LB</v>
          </cell>
          <cell r="D3" t="str">
            <v>UB</v>
          </cell>
          <cell r="E3">
            <v>0</v>
          </cell>
          <cell r="F3">
            <v>0</v>
          </cell>
          <cell r="G3">
            <v>0</v>
          </cell>
          <cell r="H3" t="str">
            <v>SCF Bulletin</v>
          </cell>
          <cell r="I3" t="str">
            <v>Administrative Data</v>
          </cell>
        </row>
        <row r="4">
          <cell r="E4" t="e">
            <v>#N/A</v>
          </cell>
          <cell r="F4" t="e">
            <v>#N/A</v>
          </cell>
          <cell r="G4" t="e">
            <v>#N/A</v>
          </cell>
        </row>
        <row r="5">
          <cell r="B5">
            <v>1989</v>
          </cell>
          <cell r="C5">
            <v>8.2582209027290326E-2</v>
          </cell>
          <cell r="D5">
            <v>0.17450620902729033</v>
          </cell>
          <cell r="E5">
            <v>0</v>
          </cell>
          <cell r="F5">
            <v>8.2582209027290326E-2</v>
          </cell>
          <cell r="G5">
            <v>9.1924000000000006E-2</v>
          </cell>
          <cell r="H5">
            <v>0.10836915671825409</v>
          </cell>
          <cell r="I5">
            <v>0.11501000000000001</v>
          </cell>
        </row>
        <row r="6">
          <cell r="B6">
            <v>1990</v>
          </cell>
          <cell r="C6" t="e">
            <v>#N/A</v>
          </cell>
          <cell r="D6" t="e">
            <v>#N/A</v>
          </cell>
          <cell r="E6" t="e">
            <v>#N/A</v>
          </cell>
          <cell r="F6" t="e">
            <v>#N/A</v>
          </cell>
          <cell r="G6" t="e">
            <v>#N/A</v>
          </cell>
          <cell r="H6" t="e">
            <v>#N/A</v>
          </cell>
          <cell r="I6">
            <v>0.1169</v>
          </cell>
        </row>
        <row r="7">
          <cell r="B7">
            <v>1991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>
            <v>0.11177000000000001</v>
          </cell>
        </row>
        <row r="8">
          <cell r="B8">
            <v>1992</v>
          </cell>
          <cell r="C8">
            <v>0.11388575279026031</v>
          </cell>
          <cell r="D8">
            <v>0.14552015279026032</v>
          </cell>
          <cell r="E8">
            <v>125</v>
          </cell>
          <cell r="F8">
            <v>0.11388575279026031</v>
          </cell>
          <cell r="G8">
            <v>3.1634400000000007E-2</v>
          </cell>
          <cell r="H8">
            <v>0.11254769563674927</v>
          </cell>
          <cell r="I8">
            <v>0.12195000000000002</v>
          </cell>
        </row>
        <row r="9">
          <cell r="B9">
            <v>1993</v>
          </cell>
          <cell r="C9" t="e">
            <v>#N/A</v>
          </cell>
          <cell r="D9" t="e">
            <v>#N/A</v>
          </cell>
          <cell r="E9" t="e">
            <v>#N/A</v>
          </cell>
          <cell r="F9" t="e">
            <v>#N/A</v>
          </cell>
          <cell r="G9" t="e">
            <v>#N/A</v>
          </cell>
          <cell r="H9" t="e">
            <v>#N/A</v>
          </cell>
          <cell r="I9">
            <v>0.12464000000000001</v>
          </cell>
        </row>
        <row r="10">
          <cell r="B10">
            <v>1994</v>
          </cell>
          <cell r="C10" t="e">
            <v>#N/A</v>
          </cell>
          <cell r="D10" t="e">
            <v>#N/A</v>
          </cell>
          <cell r="E10" t="e">
            <v>#N/A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0.12100000000000001</v>
          </cell>
        </row>
        <row r="11">
          <cell r="B11">
            <v>1995</v>
          </cell>
          <cell r="C11">
            <v>0.13584037808227539</v>
          </cell>
          <cell r="D11">
            <v>0.16896437808227538</v>
          </cell>
          <cell r="E11">
            <v>250</v>
          </cell>
          <cell r="F11">
            <v>0.13584037808227539</v>
          </cell>
          <cell r="G11">
            <v>3.3123999999999987E-2</v>
          </cell>
          <cell r="H11">
            <v>0.1266276091337204</v>
          </cell>
          <cell r="I11">
            <v>0.12345</v>
          </cell>
        </row>
        <row r="12">
          <cell r="B12">
            <v>1996</v>
          </cell>
          <cell r="C12" t="e">
            <v>#N/A</v>
          </cell>
          <cell r="D12" t="e">
            <v>#N/A</v>
          </cell>
          <cell r="E12" t="e">
            <v>#N/A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0.1315699964761734</v>
          </cell>
        </row>
        <row r="13">
          <cell r="B13">
            <v>1997</v>
          </cell>
          <cell r="C13" t="e">
            <v>#N/A</v>
          </cell>
          <cell r="D13" t="e">
            <v>#N/A</v>
          </cell>
          <cell r="E13" t="e">
            <v>#N/A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0.13940000534057617</v>
          </cell>
        </row>
        <row r="14">
          <cell r="B14">
            <v>1998</v>
          </cell>
          <cell r="C14">
            <v>0.13059409783267975</v>
          </cell>
          <cell r="D14">
            <v>0.17998609783267974</v>
          </cell>
          <cell r="E14">
            <v>375</v>
          </cell>
          <cell r="F14">
            <v>0.13059409783267975</v>
          </cell>
          <cell r="G14">
            <v>4.9391999999999991E-2</v>
          </cell>
          <cell r="H14">
            <v>0.12613916397094727</v>
          </cell>
          <cell r="I14">
            <v>0.14519000053405762</v>
          </cell>
        </row>
        <row r="15">
          <cell r="B15">
            <v>1999</v>
          </cell>
          <cell r="C15" t="e">
            <v>#N/A</v>
          </cell>
          <cell r="D15" t="e">
            <v>#N/A</v>
          </cell>
          <cell r="E15" t="e">
            <v>#N/A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0.15029999613761902</v>
          </cell>
        </row>
        <row r="16">
          <cell r="B16">
            <v>2000</v>
          </cell>
          <cell r="C16" t="e">
            <v>#N/A</v>
          </cell>
          <cell r="D16" t="e">
            <v>#N/A</v>
          </cell>
          <cell r="E16" t="e">
            <v>#N/A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0.1598999947309494</v>
          </cell>
        </row>
        <row r="17">
          <cell r="B17">
            <v>2001</v>
          </cell>
          <cell r="C17">
            <v>0.11338573486995697</v>
          </cell>
          <cell r="D17">
            <v>0.16748173486995696</v>
          </cell>
          <cell r="E17">
            <v>500</v>
          </cell>
          <cell r="F17">
            <v>0.11338573486995697</v>
          </cell>
          <cell r="G17">
            <v>5.4095999999999991E-2</v>
          </cell>
          <cell r="H17">
            <v>0.11020476371049881</v>
          </cell>
          <cell r="I17">
            <v>0.15710000693798065</v>
          </cell>
        </row>
        <row r="18">
          <cell r="B18">
            <v>2002</v>
          </cell>
          <cell r="C18" t="e">
            <v>#N/A</v>
          </cell>
          <cell r="D18" t="e">
            <v>#N/A</v>
          </cell>
          <cell r="E18" t="e">
            <v>#N/A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0.14546999335289001</v>
          </cell>
        </row>
        <row r="19">
          <cell r="B19">
            <v>2003</v>
          </cell>
          <cell r="C19" t="e">
            <v>#N/A</v>
          </cell>
          <cell r="D19" t="e">
            <v>#N/A</v>
          </cell>
          <cell r="E19" t="e">
            <v>#N/A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0.14672000706195831</v>
          </cell>
        </row>
        <row r="20">
          <cell r="B20">
            <v>2004</v>
          </cell>
          <cell r="C20">
            <v>0.13299963988494876</v>
          </cell>
          <cell r="D20">
            <v>0.16161563988494873</v>
          </cell>
          <cell r="E20">
            <v>625</v>
          </cell>
          <cell r="F20">
            <v>0.13299963988494876</v>
          </cell>
          <cell r="G20">
            <v>2.8615999999999975E-2</v>
          </cell>
          <cell r="H20">
            <v>0.1167864128947258</v>
          </cell>
          <cell r="I20">
            <v>0.15621000528335571</v>
          </cell>
        </row>
        <row r="21">
          <cell r="B21">
            <v>2005</v>
          </cell>
          <cell r="C21" t="e">
            <v>#N/A</v>
          </cell>
          <cell r="D21" t="e">
            <v>#N/A</v>
          </cell>
          <cell r="E21" t="e">
            <v>#N/A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0.16297000646591187</v>
          </cell>
        </row>
        <row r="22">
          <cell r="B22">
            <v>2006</v>
          </cell>
          <cell r="C22" t="e">
            <v>#N/A</v>
          </cell>
          <cell r="D22" t="e">
            <v>#N/A</v>
          </cell>
          <cell r="E22" t="e">
            <v>#N/A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0.16767999529838562</v>
          </cell>
        </row>
        <row r="23">
          <cell r="B23">
            <v>2007</v>
          </cell>
          <cell r="C23">
            <v>0.1461349593530655</v>
          </cell>
          <cell r="D23">
            <v>0.17784775935306549</v>
          </cell>
          <cell r="E23">
            <v>750</v>
          </cell>
          <cell r="F23">
            <v>0.1461349593530655</v>
          </cell>
          <cell r="G23">
            <v>3.1712799999999985E-2</v>
          </cell>
          <cell r="H23">
            <v>0.12598304450511932</v>
          </cell>
          <cell r="I23">
            <v>0.17670999467372894</v>
          </cell>
        </row>
        <row r="24">
          <cell r="B24">
            <v>2008</v>
          </cell>
          <cell r="C24" t="e">
            <v>#N/A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0.18975000083446503</v>
          </cell>
        </row>
        <row r="25">
          <cell r="B25">
            <v>2009</v>
          </cell>
          <cell r="C25" t="e">
            <v>#N/A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0.18869000673294067</v>
          </cell>
        </row>
        <row r="26">
          <cell r="B26">
            <v>2010</v>
          </cell>
          <cell r="C26">
            <v>0.15263708849830629</v>
          </cell>
          <cell r="D26">
            <v>0.17999868849830628</v>
          </cell>
          <cell r="E26">
            <v>875</v>
          </cell>
          <cell r="F26">
            <v>0.15263708849830629</v>
          </cell>
          <cell r="G26">
            <v>2.7361599999999986E-2</v>
          </cell>
          <cell r="H26">
            <v>0.12875735759735107</v>
          </cell>
          <cell r="I26">
            <v>0.20708000659942627</v>
          </cell>
        </row>
        <row r="27">
          <cell r="B27">
            <v>2011</v>
          </cell>
          <cell r="C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0.20334999263286591</v>
          </cell>
        </row>
        <row r="28">
          <cell r="B28">
            <v>2012</v>
          </cell>
          <cell r="C28" t="e">
            <v>#N/A</v>
          </cell>
          <cell r="D28" t="e">
            <v>#N/A</v>
          </cell>
          <cell r="E28" t="e">
            <v>#N/A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0.22008000314235687</v>
          </cell>
        </row>
        <row r="29">
          <cell r="B29">
            <v>2013</v>
          </cell>
          <cell r="C29">
            <v>0.16816638053913116</v>
          </cell>
          <cell r="D29">
            <v>0.20101598053913114</v>
          </cell>
          <cell r="E29">
            <v>1000</v>
          </cell>
          <cell r="F29">
            <v>0.16816638053913116</v>
          </cell>
          <cell r="G29">
            <v>3.2849599999999979E-2</v>
          </cell>
          <cell r="H29">
            <v>0.1421036571264267</v>
          </cell>
          <cell r="I29" t="e">
            <v>#N/A</v>
          </cell>
        </row>
        <row r="30">
          <cell r="E30">
            <v>1000</v>
          </cell>
          <cell r="F30">
            <v>0</v>
          </cell>
          <cell r="G30">
            <v>0</v>
          </cell>
        </row>
        <row r="31">
          <cell r="E31">
            <v>1000</v>
          </cell>
          <cell r="F31">
            <v>0</v>
          </cell>
          <cell r="G31">
            <v>0</v>
          </cell>
        </row>
      </sheetData>
      <sheetData sheetId="5">
        <row r="1">
          <cell r="F1" t="str">
            <v>Bottom area</v>
          </cell>
          <cell r="G1" t="str">
            <v>Delta</v>
          </cell>
        </row>
        <row r="3">
          <cell r="C3" t="str">
            <v>LB - Bench</v>
          </cell>
          <cell r="D3" t="str">
            <v>UB - Bench</v>
          </cell>
          <cell r="H3" t="str">
            <v>Administrative Data</v>
          </cell>
          <cell r="I3" t="str">
            <v>SCF Bulletin Wealth, Households</v>
          </cell>
          <cell r="J3" t="str">
            <v>SCF Benchmarked to FAOTUS Values, Tax Units, Plus Forbes 400</v>
          </cell>
        </row>
      </sheetData>
      <sheetData sheetId="6">
        <row r="1">
          <cell r="F1" t="str">
            <v>Bottom area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1 Top 1% Wealth Share"/>
      <sheetName val="Fig 12 - Panel A"/>
      <sheetName val="Fig 12 - Shaded - Top 10 Wealth"/>
      <sheetName val="Fig 12 - Panel B"/>
      <sheetName val="Fig 12 - Shaded - top 1 Wealth"/>
      <sheetName val="Fig 12 Panel C"/>
      <sheetName val="Top 1 to 0.1"/>
      <sheetName val="Fig 12 - Shaded - top 1 not 0.1"/>
      <sheetName val="Top 10 to 1"/>
      <sheetName val="Top 10 Robustness"/>
      <sheetName val="Top 1 Robustness"/>
      <sheetName val="Top 0.1 Robustness"/>
      <sheetName val="Fig 12 -Shaded - Top 0.1 Wealth"/>
      <sheetName val="Top 10% Wealth Share - FigE5"/>
      <sheetName val="Top 0.1% Wealth Share - FigE6"/>
      <sheetName val="Thresholds"/>
      <sheetName val="Top 5% Wealth Share"/>
      <sheetName val="Top 0.01% Wealth Share"/>
      <sheetName val="Top10"/>
      <sheetName val="Top 5"/>
      <sheetName val="Top 1"/>
      <sheetName val="Top0.1"/>
      <sheetName val="Top 0.01"/>
      <sheetName val="TableC4b"/>
      <sheetName val="StataOut_scf_adj"/>
      <sheetName val="StataOut_scf_adj-DB"/>
      <sheetName val="StataOut_saez_scfint"/>
      <sheetName val="TableC2"/>
      <sheetName val="Fig. 14 - Panel A"/>
      <sheetName val="Fig. 14 - Panel B"/>
      <sheetName val="StataOut_saez_scfpub"/>
      <sheetName val="StataOut_scf_ag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F1" t="str">
            <v>Bottom area</v>
          </cell>
          <cell r="G1" t="str">
            <v>Delta</v>
          </cell>
        </row>
        <row r="2">
          <cell r="E2">
            <v>0</v>
          </cell>
          <cell r="F2">
            <v>0</v>
          </cell>
          <cell r="G2">
            <v>0</v>
          </cell>
        </row>
        <row r="3">
          <cell r="E3">
            <v>0</v>
          </cell>
          <cell r="F3">
            <v>0</v>
          </cell>
          <cell r="G3">
            <v>0</v>
          </cell>
          <cell r="H3" t="str">
            <v>Administrative Data</v>
          </cell>
          <cell r="I3" t="str">
            <v>SCF Bulletin Wealth, Households</v>
          </cell>
          <cell r="J3" t="str">
            <v>SCF Benchmarked to FA Values, Tax Units, Plus Forbes 400</v>
          </cell>
        </row>
        <row r="4">
          <cell r="B4">
            <v>1989</v>
          </cell>
          <cell r="E4">
            <v>0</v>
          </cell>
          <cell r="F4">
            <v>0.16033505085643768</v>
          </cell>
          <cell r="G4">
            <v>6.6232320000000011E-2</v>
          </cell>
          <cell r="H4">
            <v>0.16306000000000004</v>
          </cell>
          <cell r="I4">
            <v>0.18856121599674225</v>
          </cell>
          <cell r="J4">
            <v>0.19345121085643768</v>
          </cell>
        </row>
        <row r="5">
          <cell r="B5">
            <v>1990</v>
          </cell>
          <cell r="E5" t="e">
            <v>#N/A</v>
          </cell>
          <cell r="F5" t="e">
            <v>#N/A</v>
          </cell>
          <cell r="G5" t="e">
            <v>#N/A</v>
          </cell>
          <cell r="H5">
            <v>0.16437000000000002</v>
          </cell>
          <cell r="I5" t="e">
            <v>#N/A</v>
          </cell>
          <cell r="J5" t="e">
            <v>#N/A</v>
          </cell>
        </row>
        <row r="6">
          <cell r="B6">
            <v>1991</v>
          </cell>
          <cell r="E6" t="e">
            <v>#N/A</v>
          </cell>
          <cell r="F6" t="e">
            <v>#N/A</v>
          </cell>
          <cell r="G6" t="e">
            <v>#N/A</v>
          </cell>
          <cell r="H6">
            <v>0.16439000000000001</v>
          </cell>
          <cell r="I6" t="e">
            <v>#N/A</v>
          </cell>
          <cell r="J6" t="e">
            <v>#N/A</v>
          </cell>
        </row>
        <row r="7">
          <cell r="B7">
            <v>1992</v>
          </cell>
          <cell r="E7">
            <v>125</v>
          </cell>
          <cell r="F7">
            <v>0.16813843002259521</v>
          </cell>
          <cell r="G7">
            <v>4.9759774400000012E-2</v>
          </cell>
          <cell r="H7">
            <v>0.16998000000000002</v>
          </cell>
          <cell r="I7">
            <v>0.18843847513198853</v>
          </cell>
          <cell r="J7">
            <v>0.19301831722259521</v>
          </cell>
        </row>
        <row r="8">
          <cell r="B8">
            <v>1993</v>
          </cell>
          <cell r="E8" t="e">
            <v>#N/A</v>
          </cell>
          <cell r="F8" t="e">
            <v>#N/A</v>
          </cell>
          <cell r="G8" t="e">
            <v>#N/A</v>
          </cell>
          <cell r="H8">
            <v>0.16996</v>
          </cell>
          <cell r="I8" t="e">
            <v>#N/A</v>
          </cell>
          <cell r="J8" t="e">
            <v>#N/A</v>
          </cell>
        </row>
        <row r="9">
          <cell r="B9">
            <v>1994</v>
          </cell>
          <cell r="E9" t="e">
            <v>#N/A</v>
          </cell>
          <cell r="F9" t="e">
            <v>#N/A</v>
          </cell>
          <cell r="G9" t="e">
            <v>#N/A</v>
          </cell>
          <cell r="H9">
            <v>0.17067000000000004</v>
          </cell>
          <cell r="I9" t="e">
            <v>#N/A</v>
          </cell>
          <cell r="J9" t="e">
            <v>#N/A</v>
          </cell>
        </row>
        <row r="10">
          <cell r="B10">
            <v>1995</v>
          </cell>
          <cell r="E10">
            <v>250</v>
          </cell>
          <cell r="F10">
            <v>0.1919246733860443</v>
          </cell>
          <cell r="G10">
            <v>3.8589930400000028E-2</v>
          </cell>
          <cell r="H10">
            <v>0.17120000000000002</v>
          </cell>
          <cell r="I10">
            <v>0.21873150765895844</v>
          </cell>
          <cell r="J10">
            <v>0.21121963858604431</v>
          </cell>
        </row>
        <row r="11">
          <cell r="B11">
            <v>1996</v>
          </cell>
          <cell r="E11" t="e">
            <v>#N/A</v>
          </cell>
          <cell r="F11" t="e">
            <v>#N/A</v>
          </cell>
          <cell r="G11" t="e">
            <v>#N/A</v>
          </cell>
          <cell r="H11">
            <v>0.17117999494075775</v>
          </cell>
          <cell r="I11" t="e">
            <v>#N/A</v>
          </cell>
          <cell r="J11" t="e">
            <v>#N/A</v>
          </cell>
        </row>
        <row r="12">
          <cell r="B12">
            <v>1997</v>
          </cell>
          <cell r="E12" t="e">
            <v>#N/A</v>
          </cell>
          <cell r="F12" t="e">
            <v>#N/A</v>
          </cell>
          <cell r="G12" t="e">
            <v>#N/A</v>
          </cell>
          <cell r="H12">
            <v>0.1729699969291687</v>
          </cell>
          <cell r="I12" t="e">
            <v>#N/A</v>
          </cell>
          <cell r="J12" t="e">
            <v>#N/A</v>
          </cell>
        </row>
        <row r="13">
          <cell r="B13">
            <v>1998</v>
          </cell>
          <cell r="E13">
            <v>375</v>
          </cell>
          <cell r="F13">
            <v>0.19951098047611543</v>
          </cell>
          <cell r="G13">
            <v>3.4735433599999976E-2</v>
          </cell>
          <cell r="H13">
            <v>0.17770999670028687</v>
          </cell>
          <cell r="I13">
            <v>0.21214064955711365</v>
          </cell>
          <cell r="J13">
            <v>0.21687869727611542</v>
          </cell>
        </row>
        <row r="14">
          <cell r="B14">
            <v>1999</v>
          </cell>
          <cell r="E14" t="e">
            <v>#N/A</v>
          </cell>
          <cell r="F14" t="e">
            <v>#N/A</v>
          </cell>
          <cell r="G14" t="e">
            <v>#N/A</v>
          </cell>
          <cell r="H14">
            <v>0.18270999193191528</v>
          </cell>
          <cell r="I14" t="e">
            <v>#N/A</v>
          </cell>
          <cell r="J14" t="e">
            <v>#N/A</v>
          </cell>
        </row>
        <row r="15">
          <cell r="B15">
            <v>2000</v>
          </cell>
          <cell r="E15" t="e">
            <v>#N/A</v>
          </cell>
          <cell r="F15" t="e">
            <v>#N/A</v>
          </cell>
          <cell r="G15" t="e">
            <v>#N/A</v>
          </cell>
          <cell r="H15">
            <v>0.1815900057554245</v>
          </cell>
          <cell r="I15" t="e">
            <v>#N/A</v>
          </cell>
          <cell r="J15" t="e">
            <v>#N/A</v>
          </cell>
        </row>
        <row r="16">
          <cell r="B16">
            <v>2001</v>
          </cell>
          <cell r="E16">
            <v>500</v>
          </cell>
          <cell r="F16">
            <v>0.21032147684212341</v>
          </cell>
          <cell r="G16">
            <v>2.7919847200000014E-2</v>
          </cell>
          <cell r="H16">
            <v>0.17527000606060028</v>
          </cell>
          <cell r="I16">
            <v>0.21568732708692551</v>
          </cell>
          <cell r="J16">
            <v>0.22428140044212341</v>
          </cell>
        </row>
        <row r="17">
          <cell r="B17">
            <v>2002</v>
          </cell>
          <cell r="E17" t="e">
            <v>#N/A</v>
          </cell>
          <cell r="F17" t="e">
            <v>#N/A</v>
          </cell>
          <cell r="G17" t="e">
            <v>#N/A</v>
          </cell>
          <cell r="H17">
            <v>0.17476001381874084</v>
          </cell>
          <cell r="I17" t="e">
            <v>#N/A</v>
          </cell>
          <cell r="J17" t="e">
            <v>#N/A</v>
          </cell>
        </row>
        <row r="18">
          <cell r="B18">
            <v>2003</v>
          </cell>
          <cell r="E18" t="e">
            <v>#N/A</v>
          </cell>
          <cell r="F18" t="e">
            <v>#N/A</v>
          </cell>
          <cell r="G18" t="e">
            <v>#N/A</v>
          </cell>
          <cell r="H18">
            <v>0.1762399822473526</v>
          </cell>
          <cell r="I18" t="e">
            <v>#N/A</v>
          </cell>
          <cell r="J18" t="e">
            <v>#N/A</v>
          </cell>
        </row>
        <row r="19">
          <cell r="B19">
            <v>2004</v>
          </cell>
          <cell r="E19">
            <v>625</v>
          </cell>
          <cell r="F19">
            <v>0.20940743082617494</v>
          </cell>
          <cell r="G19">
            <v>2.7181005599999974E-2</v>
          </cell>
          <cell r="H19">
            <v>0.17914998531341553</v>
          </cell>
          <cell r="I19">
            <v>0.21634239703416824</v>
          </cell>
          <cell r="J19">
            <v>0.22299793362617493</v>
          </cell>
        </row>
        <row r="20">
          <cell r="B20">
            <v>2005</v>
          </cell>
          <cell r="E20" t="e">
            <v>#N/A</v>
          </cell>
          <cell r="F20" t="e">
            <v>#N/A</v>
          </cell>
          <cell r="G20" t="e">
            <v>#N/A</v>
          </cell>
          <cell r="H20">
            <v>0.17679998278617859</v>
          </cell>
          <cell r="I20" t="e">
            <v>#N/A</v>
          </cell>
          <cell r="J20" t="e">
            <v>#N/A</v>
          </cell>
        </row>
        <row r="21">
          <cell r="B21">
            <v>2006</v>
          </cell>
          <cell r="E21" t="e">
            <v>#N/A</v>
          </cell>
          <cell r="F21" t="e">
            <v>#N/A</v>
          </cell>
          <cell r="G21" t="e">
            <v>#N/A</v>
          </cell>
          <cell r="H21">
            <v>0.18130001425743103</v>
          </cell>
          <cell r="I21" t="e">
            <v>#N/A</v>
          </cell>
          <cell r="J21" t="e">
            <v>#N/A</v>
          </cell>
        </row>
        <row r="22">
          <cell r="B22">
            <v>2007</v>
          </cell>
          <cell r="E22">
            <v>750</v>
          </cell>
          <cell r="F22">
            <v>0.21341980012373352</v>
          </cell>
          <cell r="G22">
            <v>2.9835512000000008E-2</v>
          </cell>
          <cell r="H22">
            <v>0.18280000984668732</v>
          </cell>
          <cell r="I22">
            <v>0.21219637989997864</v>
          </cell>
          <cell r="J22">
            <v>0.22833755612373352</v>
          </cell>
        </row>
        <row r="23">
          <cell r="B23">
            <v>2008</v>
          </cell>
          <cell r="E23" t="e">
            <v>#N/A</v>
          </cell>
          <cell r="F23" t="e">
            <v>#N/A</v>
          </cell>
          <cell r="G23" t="e">
            <v>#N/A</v>
          </cell>
          <cell r="H23">
            <v>0.19158001244068146</v>
          </cell>
          <cell r="I23" t="e">
            <v>#N/A</v>
          </cell>
          <cell r="J23" t="e">
            <v>#N/A</v>
          </cell>
        </row>
        <row r="24">
          <cell r="B24">
            <v>2009</v>
          </cell>
          <cell r="E24" t="e">
            <v>#N/A</v>
          </cell>
          <cell r="F24" t="e">
            <v>#N/A</v>
          </cell>
          <cell r="G24" t="e">
            <v>#N/A</v>
          </cell>
          <cell r="H24">
            <v>0.18977999687194824</v>
          </cell>
          <cell r="I24" t="e">
            <v>#N/A</v>
          </cell>
          <cell r="J24" t="e">
            <v>#N/A</v>
          </cell>
        </row>
        <row r="25">
          <cell r="B25">
            <v>2010</v>
          </cell>
          <cell r="E25">
            <v>875</v>
          </cell>
          <cell r="F25">
            <v>0.21292391703049773</v>
          </cell>
          <cell r="G25">
            <v>3.2285237600000016E-2</v>
          </cell>
          <cell r="H25">
            <v>0.18814998865127563</v>
          </cell>
          <cell r="I25">
            <v>0.21639299392700195</v>
          </cell>
          <cell r="J25">
            <v>0.22906653583049774</v>
          </cell>
        </row>
        <row r="26">
          <cell r="B26">
            <v>2011</v>
          </cell>
          <cell r="E26" t="e">
            <v>#N/A</v>
          </cell>
          <cell r="F26" t="e">
            <v>#N/A</v>
          </cell>
          <cell r="G26" t="e">
            <v>#N/A</v>
          </cell>
          <cell r="H26">
            <v>0.1946599930524826</v>
          </cell>
          <cell r="I26" t="e">
            <v>#N/A</v>
          </cell>
          <cell r="J26" t="e">
            <v>#N/A</v>
          </cell>
        </row>
        <row r="27">
          <cell r="B27">
            <v>2012</v>
          </cell>
          <cell r="E27" t="e">
            <v>#N/A</v>
          </cell>
          <cell r="F27" t="e">
            <v>#N/A</v>
          </cell>
          <cell r="G27" t="e">
            <v>#N/A</v>
          </cell>
          <cell r="H27">
            <v>0.19816000759601593</v>
          </cell>
          <cell r="I27" t="e">
            <v>#N/A</v>
          </cell>
          <cell r="J27" t="e">
            <v>#N/A</v>
          </cell>
        </row>
        <row r="28">
          <cell r="B28">
            <v>2013</v>
          </cell>
          <cell r="E28">
            <v>1000</v>
          </cell>
          <cell r="F28">
            <v>0.21245592061344756</v>
          </cell>
          <cell r="G28">
            <v>3.8009927199999988E-2</v>
          </cell>
          <cell r="I28">
            <v>0.22099529206752777</v>
          </cell>
          <cell r="J28">
            <v>0.23146088421344757</v>
          </cell>
        </row>
        <row r="29">
          <cell r="E29">
            <v>1000</v>
          </cell>
          <cell r="F29">
            <v>0</v>
          </cell>
          <cell r="G29">
            <v>0</v>
          </cell>
        </row>
        <row r="30">
          <cell r="E30">
            <v>1000</v>
          </cell>
          <cell r="F30">
            <v>0</v>
          </cell>
          <cell r="G30">
            <v>0</v>
          </cell>
        </row>
        <row r="31">
          <cell r="E31">
            <v>1000</v>
          </cell>
          <cell r="F31">
            <v>0</v>
          </cell>
          <cell r="G3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B1"/>
      <sheetName val="TableB2"/>
      <sheetName val="threshwKG"/>
      <sheetName val="TableB3"/>
      <sheetName val="TableB4"/>
      <sheetName val="TableB4b"/>
      <sheetName val="TableB4c"/>
      <sheetName val="TableB5"/>
      <sheetName val="TableB5b"/>
      <sheetName val="TableB6"/>
      <sheetName val="TableB7"/>
      <sheetName val="TableB8"/>
      <sheetName val="TableB9"/>
      <sheetName val="TableB10"/>
      <sheetName val="TableB11"/>
      <sheetName val="TableB12"/>
      <sheetName val="TableB13"/>
      <sheetName val="TableB14"/>
      <sheetName val="TableB15"/>
      <sheetName val="TableB16"/>
      <sheetName val="TableB17"/>
      <sheetName val="TableB18"/>
      <sheetName val="TableB19"/>
      <sheetName val="TableB20"/>
      <sheetName val="TableB21"/>
      <sheetName val="TableB22"/>
      <sheetName val="TableB23"/>
      <sheetName val="TableB24"/>
      <sheetName val="TableB25"/>
      <sheetName val="TableB26"/>
      <sheetName val="TableB27"/>
      <sheetName val="TableB28"/>
      <sheetName val="TableB29"/>
      <sheetName val="TableB30"/>
      <sheetName val="TableB31"/>
      <sheetName val="TableB32"/>
      <sheetName val="TableB33"/>
      <sheetName val="TableB34"/>
      <sheetName val="TableB35"/>
      <sheetName val="TableB35b"/>
      <sheetName val="TableB36"/>
      <sheetName val="TableB37"/>
      <sheetName val="TableB37b"/>
      <sheetName val="TableB38"/>
      <sheetName val="TableB39"/>
      <sheetName val="TableB39b"/>
      <sheetName val="TableB40"/>
      <sheetName val="TableB41"/>
      <sheetName val="TableB41b"/>
      <sheetName val="TableB42"/>
      <sheetName val="TableB43"/>
      <sheetName val="TableB43b"/>
      <sheetName val="CompSaving"/>
      <sheetName val="NonMortageDebtCurencyAndMunis"/>
      <sheetName val="StataOutputPUF"/>
      <sheetName val="wealth_baseline"/>
      <sheetName val="wealth_detail"/>
      <sheetName val="wealth_detail2"/>
      <sheetName val="wealth_kg"/>
      <sheetName val="wealth_nokg"/>
      <sheetName val="wealth_detail2_kg"/>
      <sheetName val="wealth_detail2_nokg"/>
      <sheetName val="wealth_simplepen"/>
      <sheetName val="wealth_heterfix"/>
      <sheetName val="wealth_nonmort"/>
      <sheetName val="kinc_baseline"/>
      <sheetName val="kinc_kg"/>
      <sheetName val="kinc_nokg"/>
      <sheetName val="incna_bywealth"/>
      <sheetName val="lincna_bywealth"/>
      <sheetName val="dividend"/>
      <sheetName val="kgain"/>
      <sheetName val="bond"/>
      <sheetName val="fixnet"/>
      <sheetName val="housing"/>
      <sheetName val="business"/>
      <sheetName val="pension"/>
      <sheetName val="equity"/>
      <sheetName val="offshore"/>
      <sheetName val="StataOutputInternalIRS"/>
      <sheetName val="wealth_baseline_soi"/>
      <sheetName val="wealth_baseline_soiage"/>
      <sheetName val="wealth_detail_soi"/>
      <sheetName val="wealth_detail2_soi"/>
      <sheetName val="wealth_kg_soi"/>
      <sheetName val="wealth_nokg_soi"/>
      <sheetName val="wealth_simplepen_soi"/>
      <sheetName val="wealth_heterfix_soi"/>
      <sheetName val="wealth_nonmort_soi"/>
      <sheetName val="kinc_baseline_soi"/>
      <sheetName val="kinc_kg_soi"/>
      <sheetName val="kinc_nokg_soi"/>
      <sheetName val="incna_bywealth_soi"/>
      <sheetName val="dividend_soi"/>
      <sheetName val="kgain_soi"/>
      <sheetName val="equity_soi"/>
      <sheetName val="bond_soi"/>
      <sheetName val="fixnet_soi"/>
      <sheetName val="housing_soi"/>
      <sheetName val="business_soi"/>
      <sheetName val="pension_soi"/>
      <sheetName val="lincna_bywealth_soi"/>
      <sheetName val="offshore_soi"/>
      <sheetName val="Pre-62"/>
      <sheetName val="NotesOnSoiData"/>
      <sheetName val="capitalization"/>
      <sheetName val="bot90"/>
      <sheetName val="top10"/>
      <sheetName val="top5"/>
      <sheetName val="top1"/>
      <sheetName val="top0.5"/>
      <sheetName val="top0.1"/>
      <sheetName val="top0.01"/>
      <sheetName val="div_pre62"/>
    </sheetNames>
    <sheetDataSet>
      <sheetData sheetId="0"/>
      <sheetData sheetId="1">
        <row r="60">
          <cell r="G60">
            <v>9.7280000000000005E-2</v>
          </cell>
        </row>
      </sheetData>
      <sheetData sheetId="2">
        <row r="85">
          <cell r="B85">
            <v>329419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60">
          <cell r="G60">
            <v>0.11452000000000001</v>
          </cell>
        </row>
      </sheetData>
      <sheetData sheetId="25">
        <row r="84">
          <cell r="C84">
            <v>0.85715000000000008</v>
          </cell>
        </row>
      </sheetData>
      <sheetData sheetId="26">
        <row r="84">
          <cell r="C84">
            <v>0.82738000000000012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84">
          <cell r="C84">
            <v>0.65824000000000005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0">
          <cell r="G60">
            <v>9.2920000000000003E-2</v>
          </cell>
        </row>
        <row r="85">
          <cell r="A85">
            <v>1989</v>
          </cell>
          <cell r="G85">
            <v>0.11003</v>
          </cell>
        </row>
        <row r="86">
          <cell r="A86">
            <v>1990</v>
          </cell>
          <cell r="G86">
            <v>0.11106000000000001</v>
          </cell>
        </row>
        <row r="87">
          <cell r="A87">
            <v>1991</v>
          </cell>
          <cell r="G87">
            <v>0.10578000000000001</v>
          </cell>
        </row>
        <row r="88">
          <cell r="A88">
            <v>1992</v>
          </cell>
          <cell r="G88">
            <v>0.11408000000000001</v>
          </cell>
        </row>
        <row r="89">
          <cell r="A89">
            <v>1993</v>
          </cell>
          <cell r="G89">
            <v>0.11654</v>
          </cell>
        </row>
        <row r="90">
          <cell r="A90">
            <v>1994</v>
          </cell>
          <cell r="G90">
            <v>0.10953</v>
          </cell>
        </row>
        <row r="91">
          <cell r="A91">
            <v>1995</v>
          </cell>
          <cell r="G91">
            <v>0.11506000000000001</v>
          </cell>
        </row>
        <row r="92">
          <cell r="A92">
            <v>1996</v>
          </cell>
          <cell r="G92">
            <v>0.12291000038385391</v>
          </cell>
        </row>
        <row r="93">
          <cell r="A93">
            <v>1997</v>
          </cell>
          <cell r="G93">
            <v>0.1315000057220459</v>
          </cell>
        </row>
        <row r="94">
          <cell r="A94">
            <v>1998</v>
          </cell>
          <cell r="G94">
            <v>0.1402599960565567</v>
          </cell>
        </row>
        <row r="95">
          <cell r="A95">
            <v>1999</v>
          </cell>
          <cell r="G95">
            <v>0.14395999908447266</v>
          </cell>
        </row>
        <row r="96">
          <cell r="A96">
            <v>2000</v>
          </cell>
          <cell r="G96">
            <v>0.15374000370502472</v>
          </cell>
        </row>
        <row r="97">
          <cell r="A97">
            <v>2001</v>
          </cell>
          <cell r="G97">
            <v>0.15328000485897064</v>
          </cell>
        </row>
        <row r="98">
          <cell r="A98">
            <v>2002</v>
          </cell>
          <cell r="G98">
            <v>0.13860000669956207</v>
          </cell>
        </row>
        <row r="99">
          <cell r="A99">
            <v>2003</v>
          </cell>
          <cell r="G99">
            <v>0.13741999864578247</v>
          </cell>
        </row>
        <row r="100">
          <cell r="A100">
            <v>2004</v>
          </cell>
          <cell r="G100">
            <v>0.14238999783992767</v>
          </cell>
        </row>
        <row r="101">
          <cell r="A101">
            <v>2005</v>
          </cell>
          <cell r="G101">
            <v>0.1469700038433075</v>
          </cell>
        </row>
        <row r="102">
          <cell r="A102">
            <v>2006</v>
          </cell>
          <cell r="G102">
            <v>0.15331999957561493</v>
          </cell>
        </row>
        <row r="103">
          <cell r="A103">
            <v>2007</v>
          </cell>
          <cell r="G103">
            <v>0.16398000717163086</v>
          </cell>
        </row>
        <row r="104">
          <cell r="A104">
            <v>2008</v>
          </cell>
          <cell r="G104">
            <v>0.17637999355792999</v>
          </cell>
        </row>
        <row r="105">
          <cell r="A105">
            <v>2009</v>
          </cell>
          <cell r="G105">
            <v>0.17015999555587769</v>
          </cell>
        </row>
        <row r="106">
          <cell r="A106">
            <v>2010</v>
          </cell>
          <cell r="G106">
            <v>0.17997999489307404</v>
          </cell>
        </row>
        <row r="107">
          <cell r="A107">
            <v>2011</v>
          </cell>
          <cell r="G107">
            <v>0.17743000388145447</v>
          </cell>
        </row>
        <row r="108">
          <cell r="A108">
            <v>2012</v>
          </cell>
          <cell r="G108">
            <v>0.19728000462055206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11">
          <cell r="O11">
            <v>11000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7"/>
  <sheetViews>
    <sheetView workbookViewId="0">
      <pane xSplit="2" ySplit="1" topLeftCell="C47" activePane="bottomRight" state="frozen"/>
      <selection pane="topRight" activeCell="C1" sqref="C1"/>
      <selection pane="bottomLeft" activeCell="A2" sqref="A2"/>
      <selection pane="bottomRight" activeCell="I67" sqref="I67"/>
    </sheetView>
  </sheetViews>
  <sheetFormatPr defaultColWidth="9.1796875" defaultRowHeight="12.5" x14ac:dyDescent="0.25"/>
  <cols>
    <col min="1" max="16384" width="9.1796875" style="17"/>
  </cols>
  <sheetData>
    <row r="1" spans="1:32" x14ac:dyDescent="0.25">
      <c r="A1" s="17" t="s">
        <v>98</v>
      </c>
      <c r="B1" s="17" t="s">
        <v>99</v>
      </c>
      <c r="C1" s="17" t="s">
        <v>100</v>
      </c>
      <c r="D1" s="17" t="s">
        <v>101</v>
      </c>
      <c r="E1" s="17" t="s">
        <v>102</v>
      </c>
      <c r="F1" s="17" t="s">
        <v>103</v>
      </c>
      <c r="G1" s="17" t="s">
        <v>104</v>
      </c>
      <c r="H1" s="17" t="s">
        <v>105</v>
      </c>
      <c r="I1" s="17" t="s">
        <v>106</v>
      </c>
      <c r="J1" s="17" t="s">
        <v>107</v>
      </c>
      <c r="K1" s="17" t="s">
        <v>108</v>
      </c>
      <c r="L1" s="17" t="s">
        <v>109</v>
      </c>
      <c r="M1" s="17" t="s">
        <v>110</v>
      </c>
      <c r="N1" s="17" t="s">
        <v>111</v>
      </c>
      <c r="O1" s="17" t="s">
        <v>112</v>
      </c>
      <c r="P1" s="17" t="s">
        <v>113</v>
      </c>
      <c r="Q1" s="17" t="s">
        <v>114</v>
      </c>
      <c r="R1" s="17" t="s">
        <v>115</v>
      </c>
      <c r="S1" s="17" t="s">
        <v>116</v>
      </c>
      <c r="T1" s="17" t="s">
        <v>117</v>
      </c>
      <c r="U1" s="17" t="s">
        <v>118</v>
      </c>
      <c r="V1" s="17" t="s">
        <v>119</v>
      </c>
      <c r="W1" s="17" t="s">
        <v>120</v>
      </c>
      <c r="X1" s="17" t="s">
        <v>121</v>
      </c>
      <c r="Y1" s="17" t="s">
        <v>122</v>
      </c>
      <c r="Z1" s="17" t="s">
        <v>123</v>
      </c>
      <c r="AA1" s="17" t="s">
        <v>124</v>
      </c>
      <c r="AB1" s="17" t="s">
        <v>50</v>
      </c>
      <c r="AC1" s="17" t="s">
        <v>51</v>
      </c>
      <c r="AE1" s="17" t="s">
        <v>48</v>
      </c>
      <c r="AF1" s="17" t="s">
        <v>49</v>
      </c>
    </row>
    <row r="2" spans="1:32" x14ac:dyDescent="0.25">
      <c r="A2" s="17">
        <v>0.89999997615814209</v>
      </c>
      <c r="B2" s="17">
        <v>1989</v>
      </c>
      <c r="C2" s="17">
        <v>0.66800087690353394</v>
      </c>
      <c r="D2" s="17">
        <v>0.64576429128646851</v>
      </c>
      <c r="E2" s="17">
        <v>0.67055284976959229</v>
      </c>
      <c r="F2" s="17">
        <v>0.71627604961395264</v>
      </c>
      <c r="G2" s="17">
        <v>0.7207222580909729</v>
      </c>
      <c r="H2" s="17">
        <v>325803.375</v>
      </c>
      <c r="I2" s="17">
        <v>0.56259304285049438</v>
      </c>
      <c r="J2" s="17">
        <v>0.73557370901107788</v>
      </c>
      <c r="K2" s="17">
        <v>0.8115498423576355</v>
      </c>
      <c r="L2" s="17">
        <v>70325.9921875</v>
      </c>
      <c r="M2" s="17">
        <v>0.49693766236305237</v>
      </c>
      <c r="N2" s="17">
        <v>0.63412052392959595</v>
      </c>
      <c r="O2" s="17">
        <v>363968</v>
      </c>
      <c r="P2" s="17">
        <v>412886.875</v>
      </c>
      <c r="Q2" s="17">
        <v>384646.09375</v>
      </c>
      <c r="R2" s="17">
        <v>325803.375</v>
      </c>
      <c r="S2" s="17">
        <v>325803.375</v>
      </c>
      <c r="T2" s="17">
        <v>0.56497776508331299</v>
      </c>
      <c r="U2" s="17">
        <v>17265398382592</v>
      </c>
      <c r="V2" s="17">
        <v>16896576454656</v>
      </c>
      <c r="W2" s="17">
        <v>17165577093120</v>
      </c>
      <c r="X2" s="17">
        <v>0.62753027677536011</v>
      </c>
      <c r="Y2" s="17">
        <v>0.63247466087341309</v>
      </c>
      <c r="Z2" s="17">
        <v>0.67571556568145752</v>
      </c>
    </row>
    <row r="3" spans="1:32" x14ac:dyDescent="0.25">
      <c r="A3" s="17">
        <v>0.89999997615814209</v>
      </c>
      <c r="B3" s="17">
        <v>1992</v>
      </c>
      <c r="C3" s="17">
        <v>0.66961610317230225</v>
      </c>
      <c r="D3" s="17">
        <v>0.64335423707962036</v>
      </c>
      <c r="E3" s="17">
        <v>0.6621367335319519</v>
      </c>
      <c r="F3" s="17">
        <v>0.71180957555770874</v>
      </c>
      <c r="G3" s="17">
        <v>0.7161719799041748</v>
      </c>
      <c r="H3" s="17">
        <v>367046.0625</v>
      </c>
      <c r="I3" s="17">
        <v>0.59747803211212158</v>
      </c>
      <c r="J3" s="17">
        <v>0.73260772228240967</v>
      </c>
      <c r="K3" s="17">
        <v>0.83009731769561768</v>
      </c>
      <c r="L3" s="17">
        <v>92640.90625</v>
      </c>
      <c r="M3" s="17">
        <v>0.47812908887863159</v>
      </c>
      <c r="N3" s="17">
        <v>0.63012897968292236</v>
      </c>
      <c r="O3" s="17">
        <v>357185</v>
      </c>
      <c r="P3" s="17">
        <v>436618.90625</v>
      </c>
      <c r="Q3" s="17">
        <v>440050.0625</v>
      </c>
      <c r="R3" s="17">
        <v>367046.0625</v>
      </c>
      <c r="S3" s="17">
        <v>367046.0625</v>
      </c>
      <c r="T3" s="17">
        <v>0.55922549962997437</v>
      </c>
      <c r="U3" s="17">
        <v>17890340241408</v>
      </c>
      <c r="V3" s="17">
        <v>19831034216448</v>
      </c>
      <c r="W3" s="17">
        <v>20135834288128</v>
      </c>
      <c r="X3" s="17">
        <v>0.62429946660995483</v>
      </c>
      <c r="Y3" s="17">
        <v>0.62959730625152588</v>
      </c>
      <c r="Z3" s="17">
        <v>0.66725105047225952</v>
      </c>
    </row>
    <row r="4" spans="1:32" x14ac:dyDescent="0.25">
      <c r="A4" s="17">
        <v>0.89999997615814209</v>
      </c>
      <c r="B4" s="17">
        <v>1995</v>
      </c>
      <c r="C4" s="17">
        <v>0.67781311273574829</v>
      </c>
      <c r="D4" s="17">
        <v>0.65659469366073608</v>
      </c>
      <c r="E4" s="17">
        <v>0.67867833375930786</v>
      </c>
      <c r="F4" s="17">
        <v>0.72843950986862183</v>
      </c>
      <c r="G4" s="17">
        <v>0.73299223184585571</v>
      </c>
      <c r="H4" s="17">
        <v>402895.59375</v>
      </c>
      <c r="I4" s="17">
        <v>0.60635077953338623</v>
      </c>
      <c r="J4" s="17">
        <v>0.72239398956298828</v>
      </c>
      <c r="K4" s="17">
        <v>0.82593178749084473</v>
      </c>
      <c r="L4" s="17">
        <v>122813.1484375</v>
      </c>
      <c r="M4" s="17">
        <v>0.4821912944316864</v>
      </c>
      <c r="N4" s="17">
        <v>0.634621262550354</v>
      </c>
      <c r="O4" s="17">
        <v>381150</v>
      </c>
      <c r="P4" s="17">
        <v>486814.90625</v>
      </c>
      <c r="Q4" s="17">
        <v>499004.96875</v>
      </c>
      <c r="R4" s="17">
        <v>402895.59375</v>
      </c>
      <c r="S4" s="17">
        <v>402895.59375</v>
      </c>
      <c r="T4" s="17">
        <v>0.56188255548477173</v>
      </c>
      <c r="U4" s="17">
        <v>20996631298048</v>
      </c>
      <c r="V4" s="17">
        <v>23171841392640</v>
      </c>
      <c r="W4" s="17">
        <v>23566940635136</v>
      </c>
      <c r="X4" s="17">
        <v>0.62943518161773682</v>
      </c>
      <c r="Y4" s="17">
        <v>0.63516288995742798</v>
      </c>
      <c r="Z4" s="17">
        <v>0.68406534194946289</v>
      </c>
    </row>
    <row r="5" spans="1:32" x14ac:dyDescent="0.25">
      <c r="A5" s="17">
        <v>0.89999997615814209</v>
      </c>
      <c r="B5" s="17">
        <v>1998</v>
      </c>
      <c r="C5" s="17">
        <v>0.68541795015335083</v>
      </c>
      <c r="D5" s="17">
        <v>0.66181331872940063</v>
      </c>
      <c r="E5" s="17">
        <v>0.68535679578781128</v>
      </c>
      <c r="F5" s="17">
        <v>0.73132705688476563</v>
      </c>
      <c r="G5" s="17">
        <v>0.73758959770202637</v>
      </c>
      <c r="H5" s="17">
        <v>479274.15625</v>
      </c>
      <c r="I5" s="17">
        <v>0.58882313966751099</v>
      </c>
      <c r="J5" s="17">
        <v>0.70145148038864136</v>
      </c>
      <c r="K5" s="17">
        <v>0.83675515651702881</v>
      </c>
      <c r="L5" s="17">
        <v>149265.921875</v>
      </c>
      <c r="M5" s="17">
        <v>0.51107823848724365</v>
      </c>
      <c r="N5" s="17">
        <v>0.67189180850982666</v>
      </c>
      <c r="O5" s="17">
        <v>494165</v>
      </c>
      <c r="P5" s="17">
        <v>578000</v>
      </c>
      <c r="Q5" s="17">
        <v>573646.4375</v>
      </c>
      <c r="R5" s="17">
        <v>479274.15625</v>
      </c>
      <c r="S5" s="17">
        <v>479274.15625</v>
      </c>
      <c r="T5" s="17">
        <v>0.57100623846054077</v>
      </c>
      <c r="U5" s="17">
        <v>28997215846400</v>
      </c>
      <c r="V5" s="17">
        <v>30927476490240</v>
      </c>
      <c r="W5" s="17">
        <v>31665577525248</v>
      </c>
      <c r="X5" s="17">
        <v>0.63910812139511108</v>
      </c>
      <c r="Y5" s="17">
        <v>0.6468011736869812</v>
      </c>
      <c r="Z5" s="17">
        <v>0.69269090890884399</v>
      </c>
    </row>
    <row r="6" spans="1:32" x14ac:dyDescent="0.25">
      <c r="A6" s="17">
        <v>0.89999997615814209</v>
      </c>
      <c r="B6" s="17">
        <v>2001</v>
      </c>
      <c r="C6" s="17">
        <v>0.69635516405105591</v>
      </c>
      <c r="D6" s="17">
        <v>0.67312335968017578</v>
      </c>
      <c r="E6" s="17">
        <v>0.69216203689575195</v>
      </c>
      <c r="F6" s="17">
        <v>0.74098682403564453</v>
      </c>
      <c r="G6" s="17">
        <v>0.74756538867950439</v>
      </c>
      <c r="H6" s="17">
        <v>570562</v>
      </c>
      <c r="I6" s="17">
        <v>0.58114248514175415</v>
      </c>
      <c r="J6" s="17">
        <v>0.70900940895080566</v>
      </c>
      <c r="K6" s="17">
        <v>0.85369670391082764</v>
      </c>
      <c r="L6" s="17">
        <v>176961.359375</v>
      </c>
      <c r="M6" s="17">
        <v>0.55832803249359131</v>
      </c>
      <c r="N6" s="17">
        <v>0.68285262584686279</v>
      </c>
      <c r="O6" s="17">
        <v>740181</v>
      </c>
      <c r="P6" s="17">
        <v>853250</v>
      </c>
      <c r="Q6" s="17">
        <v>700816.25</v>
      </c>
      <c r="R6" s="17">
        <v>570562</v>
      </c>
      <c r="S6" s="17">
        <v>570562</v>
      </c>
      <c r="T6" s="17">
        <v>0.58888733386993408</v>
      </c>
      <c r="U6" s="17">
        <v>42306317058048</v>
      </c>
      <c r="V6" s="17">
        <v>36314783154176</v>
      </c>
      <c r="W6" s="17">
        <v>37261160742912</v>
      </c>
      <c r="X6" s="17">
        <v>0.65276074409484863</v>
      </c>
      <c r="Y6" s="17">
        <v>0.65945464372634888</v>
      </c>
      <c r="Z6" s="17">
        <v>0.69998067617416382</v>
      </c>
    </row>
    <row r="7" spans="1:32" x14ac:dyDescent="0.25">
      <c r="A7" s="17">
        <v>0.89999997615814209</v>
      </c>
      <c r="B7" s="17">
        <v>2004</v>
      </c>
      <c r="C7" s="17">
        <v>0.69479179382324219</v>
      </c>
      <c r="D7" s="17">
        <v>0.66959989070892334</v>
      </c>
      <c r="E7" s="17">
        <v>0.69518166780471802</v>
      </c>
      <c r="F7" s="17">
        <v>0.7458193302154541</v>
      </c>
      <c r="G7" s="17">
        <v>0.75155407190322876</v>
      </c>
      <c r="H7" s="17">
        <v>663175.875</v>
      </c>
      <c r="I7" s="17">
        <v>0.59100645780563354</v>
      </c>
      <c r="J7" s="17">
        <v>0.70986825227737427</v>
      </c>
      <c r="K7" s="17">
        <v>0.85941416025161743</v>
      </c>
      <c r="L7" s="17">
        <v>197561.125</v>
      </c>
      <c r="M7" s="17">
        <v>0.59590429067611694</v>
      </c>
      <c r="N7" s="17">
        <v>0.71257305145263672</v>
      </c>
      <c r="O7" s="17">
        <v>833975</v>
      </c>
      <c r="P7" s="17">
        <v>999420</v>
      </c>
      <c r="Q7" s="17">
        <v>812093.875</v>
      </c>
      <c r="R7" s="17">
        <v>663175.875</v>
      </c>
      <c r="S7" s="17">
        <v>663175.875</v>
      </c>
      <c r="T7" s="17">
        <v>0.58976626396179199</v>
      </c>
      <c r="U7" s="17">
        <v>50381514080256</v>
      </c>
      <c r="V7" s="17">
        <v>43409570004992</v>
      </c>
      <c r="W7" s="17">
        <v>44411568259072</v>
      </c>
      <c r="X7" s="17">
        <v>0.65505534410476685</v>
      </c>
      <c r="Y7" s="17">
        <v>0.66098254919052124</v>
      </c>
      <c r="Z7" s="17">
        <v>0.70205891132354736</v>
      </c>
    </row>
    <row r="8" spans="1:32" x14ac:dyDescent="0.25">
      <c r="A8" s="17">
        <v>0.89999997615814209</v>
      </c>
      <c r="B8" s="17">
        <v>2007</v>
      </c>
      <c r="C8" s="17">
        <v>0.71477723121643066</v>
      </c>
      <c r="D8" s="17">
        <v>0.69244790077209473</v>
      </c>
      <c r="E8" s="17">
        <v>0.72476005554199219</v>
      </c>
      <c r="F8" s="17">
        <v>0.77160882949829102</v>
      </c>
      <c r="G8" s="17">
        <v>0.77758753299713135</v>
      </c>
      <c r="H8" s="17">
        <v>755342.25</v>
      </c>
      <c r="I8" s="17">
        <v>0.61160588264465332</v>
      </c>
      <c r="J8" s="17">
        <v>0.72004914283752441</v>
      </c>
      <c r="K8" s="17">
        <v>0.87393820285797119</v>
      </c>
      <c r="L8" s="17">
        <v>253395.0625</v>
      </c>
      <c r="M8" s="17">
        <v>0.61541390419006348</v>
      </c>
      <c r="N8" s="17">
        <v>0.74283581972122192</v>
      </c>
      <c r="O8" s="17">
        <v>910353</v>
      </c>
      <c r="P8" s="17">
        <v>1091502.125</v>
      </c>
      <c r="Q8" s="17">
        <v>917191.4375</v>
      </c>
      <c r="R8" s="17">
        <v>755342.25</v>
      </c>
      <c r="S8" s="17">
        <v>755342.25</v>
      </c>
      <c r="T8" s="17">
        <v>0.62459766864776611</v>
      </c>
      <c r="U8" s="17">
        <v>64763614724096</v>
      </c>
      <c r="V8" s="17">
        <v>57289524379648</v>
      </c>
      <c r="W8" s="17">
        <v>58829526007808</v>
      </c>
      <c r="X8" s="17">
        <v>0.67675900459289551</v>
      </c>
      <c r="Y8" s="17">
        <v>0.68342995643615723</v>
      </c>
      <c r="Z8" s="17">
        <v>0.73196512460708618</v>
      </c>
    </row>
    <row r="9" spans="1:32" x14ac:dyDescent="0.25">
      <c r="A9" s="17">
        <v>0.89999997615814209</v>
      </c>
      <c r="B9" s="17">
        <v>2010</v>
      </c>
      <c r="C9" s="17">
        <v>0.74513822793960571</v>
      </c>
      <c r="D9" s="17">
        <v>0.71389520168304443</v>
      </c>
      <c r="E9" s="17">
        <v>0.76225024461746216</v>
      </c>
      <c r="F9" s="17">
        <v>0.81783407926559448</v>
      </c>
      <c r="G9" s="17">
        <v>0.82271087169647217</v>
      </c>
      <c r="H9" s="17">
        <v>668578.5625</v>
      </c>
      <c r="I9" s="17">
        <v>0.65413945913314819</v>
      </c>
      <c r="J9" s="17">
        <v>0.74763911962509155</v>
      </c>
      <c r="K9" s="17">
        <v>0.88562560081481934</v>
      </c>
      <c r="L9" s="17">
        <v>274539.4375</v>
      </c>
      <c r="M9" s="17">
        <v>0.7926403284072876</v>
      </c>
      <c r="N9" s="17">
        <v>1.029265284538269</v>
      </c>
      <c r="O9" s="17">
        <v>952500</v>
      </c>
      <c r="P9" s="17">
        <v>1137266.5</v>
      </c>
      <c r="Q9" s="17">
        <v>904661.5</v>
      </c>
      <c r="R9" s="17">
        <v>668578.5625</v>
      </c>
      <c r="S9" s="17">
        <v>668578.5625</v>
      </c>
      <c r="T9" s="17">
        <v>0.62259280681610107</v>
      </c>
      <c r="U9" s="17">
        <v>58660352950272</v>
      </c>
      <c r="V9" s="17">
        <v>49768298446848</v>
      </c>
      <c r="W9" s="17">
        <v>51137298300928</v>
      </c>
      <c r="X9" s="17">
        <v>0.69692212343215942</v>
      </c>
      <c r="Y9" s="17">
        <v>0.70288711786270142</v>
      </c>
      <c r="Z9" s="17">
        <v>0.7685890793800354</v>
      </c>
    </row>
    <row r="10" spans="1:32" x14ac:dyDescent="0.25">
      <c r="A10" s="17">
        <v>0.89999997615814209</v>
      </c>
      <c r="B10" s="17">
        <v>2013</v>
      </c>
      <c r="C10" s="17">
        <v>0.75315392017364502</v>
      </c>
      <c r="D10" s="17">
        <v>0.71607118844985962</v>
      </c>
      <c r="E10" s="17">
        <v>0.75328230857849121</v>
      </c>
      <c r="F10" s="17">
        <v>0.80799186229705811</v>
      </c>
      <c r="G10" s="17">
        <v>0.81414526700973511</v>
      </c>
      <c r="H10" s="17">
        <v>750609.375</v>
      </c>
      <c r="I10" s="17">
        <v>0.65073227882385254</v>
      </c>
      <c r="J10" s="17">
        <v>0.73097658157348633</v>
      </c>
      <c r="K10" s="17">
        <v>0.87004321813583374</v>
      </c>
      <c r="L10" s="17">
        <v>297676.125</v>
      </c>
      <c r="M10" s="17">
        <v>0.7431788444519043</v>
      </c>
      <c r="N10" s="17">
        <v>0.93092668056488037</v>
      </c>
      <c r="O10" s="17">
        <v>941681</v>
      </c>
      <c r="P10" s="17">
        <v>1195113.625</v>
      </c>
      <c r="Q10" s="17">
        <v>1006841</v>
      </c>
      <c r="R10" s="17">
        <v>750609.375</v>
      </c>
      <c r="S10" s="17">
        <v>750609.375</v>
      </c>
      <c r="T10" s="17">
        <v>0.65121686458587646</v>
      </c>
      <c r="U10" s="17">
        <v>65507386458112</v>
      </c>
      <c r="V10" s="17">
        <v>61040993763328</v>
      </c>
      <c r="W10" s="17">
        <v>63061993979904</v>
      </c>
      <c r="X10" s="17">
        <v>0.69992983341217041</v>
      </c>
      <c r="Y10" s="17">
        <v>0.70759987831115723</v>
      </c>
      <c r="Z10" s="17">
        <v>0.76118910312652588</v>
      </c>
    </row>
    <row r="11" spans="1:32" x14ac:dyDescent="0.25">
      <c r="A11" s="17">
        <v>0.94999998807907104</v>
      </c>
      <c r="B11" s="17">
        <v>1989</v>
      </c>
      <c r="C11" s="17">
        <v>0.53823179006576538</v>
      </c>
      <c r="D11" s="17">
        <v>0.50655150413513184</v>
      </c>
      <c r="E11" s="17">
        <v>0.52902621030807495</v>
      </c>
      <c r="F11" s="17">
        <v>0.57077717781066895</v>
      </c>
      <c r="G11" s="17">
        <v>0.57750344276428223</v>
      </c>
      <c r="H11" s="17">
        <v>602159.75</v>
      </c>
      <c r="I11" s="17">
        <v>0.34679371118545532</v>
      </c>
      <c r="J11" s="17">
        <v>0.53623104095458984</v>
      </c>
      <c r="K11" s="17">
        <v>0.60332053899765015</v>
      </c>
      <c r="L11" s="17">
        <v>70325.9921875</v>
      </c>
      <c r="M11" s="17">
        <v>0.34392958879470825</v>
      </c>
      <c r="N11" s="17">
        <v>0.44898584485054016</v>
      </c>
      <c r="O11" s="17">
        <v>688650</v>
      </c>
      <c r="P11" s="17">
        <v>742986.25</v>
      </c>
      <c r="Q11" s="17">
        <v>702110.8125</v>
      </c>
      <c r="R11" s="17">
        <v>602159.75</v>
      </c>
      <c r="S11" s="17">
        <v>602159.75</v>
      </c>
      <c r="T11" s="17">
        <v>0.4309578537940979</v>
      </c>
      <c r="U11" s="17">
        <v>17265398382592</v>
      </c>
      <c r="V11" s="17">
        <v>16896576454656</v>
      </c>
      <c r="W11" s="17">
        <v>17165577093120</v>
      </c>
      <c r="X11" s="17">
        <v>0.49069154262542725</v>
      </c>
      <c r="Y11" s="17">
        <v>0.49736720323562622</v>
      </c>
      <c r="Z11" s="17">
        <v>0.53640681505203247</v>
      </c>
    </row>
    <row r="12" spans="1:32" x14ac:dyDescent="0.25">
      <c r="A12" s="17">
        <v>0.94999998807907104</v>
      </c>
      <c r="B12" s="17">
        <v>1992</v>
      </c>
      <c r="C12" s="17">
        <v>0.54391300678253174</v>
      </c>
      <c r="D12" s="17">
        <v>0.50711435079574585</v>
      </c>
      <c r="E12" s="17">
        <v>0.52441751956939697</v>
      </c>
      <c r="F12" s="17">
        <v>0.56765788793563843</v>
      </c>
      <c r="G12" s="17">
        <v>0.57420229911804199</v>
      </c>
      <c r="H12" s="17">
        <v>642741.875</v>
      </c>
      <c r="I12" s="17">
        <v>0.37548485398292542</v>
      </c>
      <c r="J12" s="17">
        <v>0.53111577033996582</v>
      </c>
      <c r="K12" s="17">
        <v>0.60439765453338623</v>
      </c>
      <c r="L12" s="17">
        <v>92640.90625</v>
      </c>
      <c r="M12" s="17">
        <v>0.32916650176048279</v>
      </c>
      <c r="N12" s="17">
        <v>0.44972154498100281</v>
      </c>
      <c r="O12" s="17">
        <v>664826</v>
      </c>
      <c r="P12" s="17">
        <v>741338.9375</v>
      </c>
      <c r="Q12" s="17">
        <v>760165.9375</v>
      </c>
      <c r="R12" s="17">
        <v>642741.875</v>
      </c>
      <c r="S12" s="17">
        <v>642741.875</v>
      </c>
      <c r="T12" s="17">
        <v>0.4169134795665741</v>
      </c>
      <c r="U12" s="17">
        <v>17890340241408</v>
      </c>
      <c r="V12" s="17">
        <v>19831034216448</v>
      </c>
      <c r="W12" s="17">
        <v>20135834288128</v>
      </c>
      <c r="X12" s="17">
        <v>0.49020648002624512</v>
      </c>
      <c r="Y12" s="17">
        <v>0.49739521741867065</v>
      </c>
      <c r="Z12" s="17">
        <v>0.53161650896072388</v>
      </c>
    </row>
    <row r="13" spans="1:32" x14ac:dyDescent="0.25">
      <c r="A13" s="17">
        <v>0.94999998807907104</v>
      </c>
      <c r="B13" s="17">
        <v>1995</v>
      </c>
      <c r="C13" s="17">
        <v>0.55871075391769409</v>
      </c>
      <c r="D13" s="17">
        <v>0.52365541458129883</v>
      </c>
      <c r="E13" s="17">
        <v>0.54385566711425781</v>
      </c>
      <c r="F13" s="17">
        <v>0.58612620830535889</v>
      </c>
      <c r="G13" s="17">
        <v>0.59306478500366211</v>
      </c>
      <c r="H13" s="17">
        <v>701127.125</v>
      </c>
      <c r="I13" s="17">
        <v>0.38503736257553101</v>
      </c>
      <c r="J13" s="17">
        <v>0.5169677734375</v>
      </c>
      <c r="K13" s="17">
        <v>0.59622329473495483</v>
      </c>
      <c r="L13" s="17">
        <v>122813.1484375</v>
      </c>
      <c r="M13" s="17">
        <v>0.31538951396942139</v>
      </c>
      <c r="N13" s="17">
        <v>0.446178138256073</v>
      </c>
      <c r="O13" s="17">
        <v>683307</v>
      </c>
      <c r="P13" s="17">
        <v>792959.625</v>
      </c>
      <c r="Q13" s="17">
        <v>820219.9375</v>
      </c>
      <c r="R13" s="17">
        <v>701127.125</v>
      </c>
      <c r="S13" s="17">
        <v>701127.125</v>
      </c>
      <c r="T13" s="17">
        <v>0.44253525137901306</v>
      </c>
      <c r="U13" s="17">
        <v>20996631298048</v>
      </c>
      <c r="V13" s="17">
        <v>23171841392640</v>
      </c>
      <c r="W13" s="17">
        <v>23566940635136</v>
      </c>
      <c r="X13" s="17">
        <v>0.49962139129638672</v>
      </c>
      <c r="Y13" s="17">
        <v>0.50735557079315186</v>
      </c>
      <c r="Z13" s="17">
        <v>0.55150288343429565</v>
      </c>
    </row>
    <row r="14" spans="1:32" x14ac:dyDescent="0.25">
      <c r="A14" s="17">
        <v>0.94999998807907104</v>
      </c>
      <c r="B14" s="17">
        <v>1998</v>
      </c>
      <c r="C14" s="17">
        <v>0.57134252786636353</v>
      </c>
      <c r="D14" s="17">
        <v>0.5388454794883728</v>
      </c>
      <c r="E14" s="17">
        <v>0.56189084053039551</v>
      </c>
      <c r="F14" s="17">
        <v>0.60143882036209106</v>
      </c>
      <c r="G14" s="17">
        <v>0.61072897911071777</v>
      </c>
      <c r="H14" s="17">
        <v>828087.6875</v>
      </c>
      <c r="I14" s="17">
        <v>0.38380539417266846</v>
      </c>
      <c r="J14" s="17">
        <v>0.51050645112991333</v>
      </c>
      <c r="K14" s="17">
        <v>0.60780411958694458</v>
      </c>
      <c r="L14" s="17">
        <v>149265.921875</v>
      </c>
      <c r="M14" s="17">
        <v>0.35813981294631958</v>
      </c>
      <c r="N14" s="17">
        <v>0.49035847187042236</v>
      </c>
      <c r="O14" s="17">
        <v>896325</v>
      </c>
      <c r="P14" s="17">
        <v>1003302</v>
      </c>
      <c r="Q14" s="17">
        <v>990424.0625</v>
      </c>
      <c r="R14" s="17">
        <v>828087.6875</v>
      </c>
      <c r="S14" s="17">
        <v>828087.6875</v>
      </c>
      <c r="T14" s="17">
        <v>0.46117648482322693</v>
      </c>
      <c r="U14" s="17">
        <v>28997215846400</v>
      </c>
      <c r="V14" s="17">
        <v>30927476490240</v>
      </c>
      <c r="W14" s="17">
        <v>31665577525248</v>
      </c>
      <c r="X14" s="17">
        <v>0.51743310689926147</v>
      </c>
      <c r="Y14" s="17">
        <v>0.52771991491317749</v>
      </c>
      <c r="Z14" s="17">
        <v>0.57210284471511841</v>
      </c>
    </row>
    <row r="15" spans="1:32" x14ac:dyDescent="0.25">
      <c r="A15" s="17">
        <v>0.94999998807907104</v>
      </c>
      <c r="B15" s="17">
        <v>2001</v>
      </c>
      <c r="C15" s="17">
        <v>0.57458376884460449</v>
      </c>
      <c r="D15" s="17">
        <v>0.54581767320632935</v>
      </c>
      <c r="E15" s="17">
        <v>0.56232196092605591</v>
      </c>
      <c r="F15" s="17">
        <v>0.60298657417297363</v>
      </c>
      <c r="G15" s="17">
        <v>0.61307013034820557</v>
      </c>
      <c r="H15" s="17">
        <v>978655.9375</v>
      </c>
      <c r="I15" s="17">
        <v>0.37717229127883911</v>
      </c>
      <c r="J15" s="17">
        <v>0.51912003755569458</v>
      </c>
      <c r="K15" s="17">
        <v>0.62678879499435425</v>
      </c>
      <c r="L15" s="17">
        <v>176961.359375</v>
      </c>
      <c r="M15" s="17">
        <v>0.40386161208152771</v>
      </c>
      <c r="N15" s="17">
        <v>0.50181221961975098</v>
      </c>
      <c r="O15" s="17">
        <v>1307832.25</v>
      </c>
      <c r="P15" s="17">
        <v>1402358.875</v>
      </c>
      <c r="Q15" s="17">
        <v>1157368.25</v>
      </c>
      <c r="R15" s="17">
        <v>978655.9375</v>
      </c>
      <c r="S15" s="17">
        <v>978655.9375</v>
      </c>
      <c r="T15" s="17">
        <v>0.47541338205337524</v>
      </c>
      <c r="U15" s="17">
        <v>42306317058048</v>
      </c>
      <c r="V15" s="17">
        <v>36314783154176</v>
      </c>
      <c r="W15" s="17">
        <v>37261160742912</v>
      </c>
      <c r="X15" s="17">
        <v>0.52760487794876099</v>
      </c>
      <c r="Y15" s="17">
        <v>0.53671145439147949</v>
      </c>
      <c r="Z15" s="17">
        <v>0.57343840599060059</v>
      </c>
    </row>
    <row r="16" spans="1:32" x14ac:dyDescent="0.25">
      <c r="A16" s="17">
        <v>0.94999998807907104</v>
      </c>
      <c r="B16" s="17">
        <v>2004</v>
      </c>
      <c r="C16" s="17">
        <v>0.57483780384063721</v>
      </c>
      <c r="D16" s="17">
        <v>0.54113310575485229</v>
      </c>
      <c r="E16" s="17">
        <v>0.56388247013092041</v>
      </c>
      <c r="F16" s="17">
        <v>0.60596197843551636</v>
      </c>
      <c r="G16" s="17">
        <v>0.61485213041305542</v>
      </c>
      <c r="H16" s="17">
        <v>1122402.5</v>
      </c>
      <c r="I16" s="17">
        <v>0.3749234676361084</v>
      </c>
      <c r="J16" s="17">
        <v>0.50809752941131592</v>
      </c>
      <c r="K16" s="17">
        <v>0.63597673177719116</v>
      </c>
      <c r="L16" s="17">
        <v>197561.125</v>
      </c>
      <c r="M16" s="17">
        <v>0.44887036085128784</v>
      </c>
      <c r="N16" s="17">
        <v>0.54121881723403931</v>
      </c>
      <c r="O16" s="17">
        <v>1430080</v>
      </c>
      <c r="P16" s="17">
        <v>1608024</v>
      </c>
      <c r="Q16" s="17">
        <v>1334649.375</v>
      </c>
      <c r="R16" s="17">
        <v>1122402.5</v>
      </c>
      <c r="S16" s="17">
        <v>1122402.5</v>
      </c>
      <c r="T16" s="17">
        <v>0.46112531423568726</v>
      </c>
      <c r="U16" s="17">
        <v>50381514080256</v>
      </c>
      <c r="V16" s="17">
        <v>43409570004992</v>
      </c>
      <c r="W16" s="17">
        <v>44411568259072</v>
      </c>
      <c r="X16" s="17">
        <v>0.528889000415802</v>
      </c>
      <c r="Y16" s="17">
        <v>0.53697782754898071</v>
      </c>
      <c r="Z16" s="17">
        <v>0.57369858026504517</v>
      </c>
    </row>
    <row r="17" spans="1:32" x14ac:dyDescent="0.25">
      <c r="A17" s="17">
        <v>0.94999998807907104</v>
      </c>
      <c r="B17" s="17">
        <v>2007</v>
      </c>
      <c r="C17" s="17">
        <v>0.60419261455535889</v>
      </c>
      <c r="D17" s="17">
        <v>0.57192057371139526</v>
      </c>
      <c r="E17" s="17">
        <v>0.60193043947219849</v>
      </c>
      <c r="F17" s="17">
        <v>0.64455109834671021</v>
      </c>
      <c r="G17" s="17">
        <v>0.65385586023330688</v>
      </c>
      <c r="H17" s="17">
        <v>1349486.75</v>
      </c>
      <c r="I17" s="17">
        <v>0.40521034598350525</v>
      </c>
      <c r="J17" s="17">
        <v>0.53036040067672729</v>
      </c>
      <c r="K17" s="17">
        <v>0.65234220027923584</v>
      </c>
      <c r="L17" s="17">
        <v>253395.0625</v>
      </c>
      <c r="M17" s="17">
        <v>0.47047975659370422</v>
      </c>
      <c r="N17" s="17">
        <v>0.56894737482070923</v>
      </c>
      <c r="O17" s="17">
        <v>1901203</v>
      </c>
      <c r="P17" s="17">
        <v>2068679</v>
      </c>
      <c r="Q17" s="17">
        <v>1701428.75</v>
      </c>
      <c r="R17" s="17">
        <v>1349486.75</v>
      </c>
      <c r="S17" s="17">
        <v>1349486.75</v>
      </c>
      <c r="T17" s="17">
        <v>0.50453269481658936</v>
      </c>
      <c r="U17" s="17">
        <v>64763614724096</v>
      </c>
      <c r="V17" s="17">
        <v>57289524379648</v>
      </c>
      <c r="W17" s="17">
        <v>58829526007808</v>
      </c>
      <c r="X17" s="17">
        <v>0.55850803852081299</v>
      </c>
      <c r="Y17" s="17">
        <v>0.56761938333511353</v>
      </c>
      <c r="Z17" s="17">
        <v>0.61235082149505615</v>
      </c>
    </row>
    <row r="18" spans="1:32" x14ac:dyDescent="0.25">
      <c r="A18" s="17">
        <v>0.94999998807907104</v>
      </c>
      <c r="B18" s="17">
        <v>2010</v>
      </c>
      <c r="C18" s="17">
        <v>0.61092483997344971</v>
      </c>
      <c r="D18" s="17">
        <v>0.57225584983825684</v>
      </c>
      <c r="E18" s="17">
        <v>0.61706990003585815</v>
      </c>
      <c r="F18" s="17">
        <v>0.67165929079055786</v>
      </c>
      <c r="G18" s="17">
        <v>0.68044930696487427</v>
      </c>
      <c r="H18" s="17">
        <v>1351620.125</v>
      </c>
      <c r="I18" s="17">
        <v>0.44975590705871582</v>
      </c>
      <c r="J18" s="17">
        <v>0.55576306581497192</v>
      </c>
      <c r="K18" s="17">
        <v>0.6760174036026001</v>
      </c>
      <c r="L18" s="17">
        <v>274539.4375</v>
      </c>
      <c r="M18" s="17">
        <v>0.60596662759780884</v>
      </c>
      <c r="N18" s="17">
        <v>0.79425698518753052</v>
      </c>
      <c r="O18" s="17">
        <v>1864139</v>
      </c>
      <c r="P18" s="17">
        <v>2072160.375</v>
      </c>
      <c r="Q18" s="17">
        <v>1697959.5</v>
      </c>
      <c r="R18" s="17">
        <v>1351620.125</v>
      </c>
      <c r="S18" s="17">
        <v>1351620.125</v>
      </c>
      <c r="T18" s="17">
        <v>0.49063467979431152</v>
      </c>
      <c r="U18" s="17">
        <v>58660352950272</v>
      </c>
      <c r="V18" s="17">
        <v>49768298446848</v>
      </c>
      <c r="W18" s="17">
        <v>51137298300928</v>
      </c>
      <c r="X18" s="17">
        <v>0.55646252632141113</v>
      </c>
      <c r="Y18" s="17">
        <v>0.56519198417663574</v>
      </c>
      <c r="Z18" s="17">
        <v>0.62732130289077759</v>
      </c>
      <c r="AE18" s="17" t="s">
        <v>48</v>
      </c>
      <c r="AF18" s="17" t="s">
        <v>49</v>
      </c>
    </row>
    <row r="19" spans="1:32" x14ac:dyDescent="0.25">
      <c r="A19" s="17">
        <v>0.94999998807907104</v>
      </c>
      <c r="B19" s="17">
        <v>2013</v>
      </c>
      <c r="C19" s="17">
        <v>0.63359576463699341</v>
      </c>
      <c r="D19" s="17">
        <v>0.5831795334815979</v>
      </c>
      <c r="E19" s="17">
        <v>0.61829596757888794</v>
      </c>
      <c r="F19" s="17">
        <v>0.66993606090545654</v>
      </c>
      <c r="G19" s="17">
        <v>0.68051385879516602</v>
      </c>
      <c r="H19" s="17">
        <v>1456723.5</v>
      </c>
      <c r="I19" s="17">
        <v>0.43455588817596436</v>
      </c>
      <c r="J19" s="17">
        <v>0.54406505823135376</v>
      </c>
      <c r="K19" s="17">
        <v>0.66593706607818604</v>
      </c>
      <c r="L19" s="17">
        <v>297676.125</v>
      </c>
      <c r="M19" s="17">
        <v>0.58293020725250244</v>
      </c>
      <c r="N19" s="17">
        <v>0.73058551549911499</v>
      </c>
      <c r="O19" s="17">
        <v>1871775</v>
      </c>
      <c r="P19" s="17">
        <v>2177201</v>
      </c>
      <c r="Q19" s="17">
        <v>1873088.25</v>
      </c>
      <c r="R19" s="17">
        <v>1456723.5</v>
      </c>
      <c r="S19" s="17">
        <v>1456723.5</v>
      </c>
      <c r="T19" s="17">
        <v>0.5383949875831604</v>
      </c>
      <c r="U19" s="17">
        <v>65507386458112</v>
      </c>
      <c r="V19" s="17">
        <v>61040993763328</v>
      </c>
      <c r="W19" s="17">
        <v>63061993979904</v>
      </c>
      <c r="X19" s="17">
        <v>0.56895327568054199</v>
      </c>
      <c r="Y19" s="17">
        <v>0.58004927635192871</v>
      </c>
      <c r="Z19" s="17">
        <v>0.63052874803543091</v>
      </c>
      <c r="AD19" s="17">
        <f>AD20</f>
        <v>0</v>
      </c>
      <c r="AE19" s="17">
        <v>0</v>
      </c>
      <c r="AF19" s="17">
        <v>0</v>
      </c>
    </row>
    <row r="20" spans="1:32" x14ac:dyDescent="0.25">
      <c r="A20" s="17">
        <v>0.99000000953674316</v>
      </c>
      <c r="B20" s="17">
        <v>1989</v>
      </c>
      <c r="C20" s="17">
        <v>0.29700091481208801</v>
      </c>
      <c r="D20" s="17">
        <v>0.27229362726211548</v>
      </c>
      <c r="E20" s="17">
        <v>0.28712069988250732</v>
      </c>
      <c r="F20" s="17">
        <v>0.31241649389266968</v>
      </c>
      <c r="G20" s="17">
        <v>0.32319152355194092</v>
      </c>
      <c r="H20" s="17">
        <v>1804504</v>
      </c>
      <c r="I20" s="17">
        <v>0.10805461555719376</v>
      </c>
      <c r="J20" s="17">
        <v>0.21250659227371216</v>
      </c>
      <c r="K20" s="17">
        <v>0.2290494292974472</v>
      </c>
      <c r="L20" s="17">
        <v>70325.9921875</v>
      </c>
      <c r="M20" s="17">
        <v>0.12350277602672577</v>
      </c>
      <c r="N20" s="17">
        <v>0.18505296111106873</v>
      </c>
      <c r="O20" s="17">
        <v>2250822</v>
      </c>
      <c r="P20" s="17">
        <v>2192016</v>
      </c>
      <c r="Q20" s="17">
        <v>2103010.25</v>
      </c>
      <c r="R20" s="17">
        <v>1804504</v>
      </c>
      <c r="S20" s="17">
        <v>1804504</v>
      </c>
      <c r="T20" s="17">
        <v>0.23478581011295319</v>
      </c>
      <c r="U20" s="17">
        <v>17265398382592</v>
      </c>
      <c r="V20" s="17">
        <v>16896576454656</v>
      </c>
      <c r="W20" s="17">
        <v>17165577093120</v>
      </c>
      <c r="X20" s="17">
        <v>0.26222556829452515</v>
      </c>
      <c r="Y20" s="17">
        <v>0.2720191478729248</v>
      </c>
      <c r="Z20" s="17">
        <v>0.29829216003417969</v>
      </c>
      <c r="AA20" s="17">
        <f>0.016896</f>
        <v>1.6896000000000001E-2</v>
      </c>
      <c r="AB20" s="17">
        <f>G20-(1.96*AA20)</f>
        <v>0.29007536355194091</v>
      </c>
      <c r="AC20" s="17">
        <f>G20+(1.96*AA20)</f>
        <v>0.35630768355194092</v>
      </c>
      <c r="AD20" s="17">
        <f>1000*(B20-B$20)/(B$44-B$20)</f>
        <v>0</v>
      </c>
      <c r="AE20" s="17">
        <f>AB20</f>
        <v>0.29007536355194091</v>
      </c>
      <c r="AF20" s="17">
        <f>AC20-AB20</f>
        <v>6.6232320000000011E-2</v>
      </c>
    </row>
    <row r="21" spans="1:32" x14ac:dyDescent="0.25">
      <c r="B21" s="17">
        <v>1990</v>
      </c>
      <c r="C21" s="17" t="e">
        <f>NA()</f>
        <v>#N/A</v>
      </c>
      <c r="D21" s="17" t="e">
        <f>NA()</f>
        <v>#N/A</v>
      </c>
      <c r="E21" s="17" t="e">
        <f>NA()</f>
        <v>#N/A</v>
      </c>
      <c r="F21" s="17" t="e">
        <f>NA()</f>
        <v>#N/A</v>
      </c>
      <c r="G21" s="17" t="e">
        <f>NA()</f>
        <v>#N/A</v>
      </c>
      <c r="H21" s="17" t="e">
        <f>NA()</f>
        <v>#N/A</v>
      </c>
      <c r="I21" s="17" t="e">
        <f>NA()</f>
        <v>#N/A</v>
      </c>
      <c r="J21" s="17" t="e">
        <f>NA()</f>
        <v>#N/A</v>
      </c>
      <c r="K21" s="17" t="e">
        <f>NA()</f>
        <v>#N/A</v>
      </c>
      <c r="L21" s="17" t="e">
        <f>NA()</f>
        <v>#N/A</v>
      </c>
      <c r="M21" s="17" t="e">
        <f>NA()</f>
        <v>#N/A</v>
      </c>
      <c r="N21" s="17" t="e">
        <f>NA()</f>
        <v>#N/A</v>
      </c>
      <c r="O21" s="17" t="e">
        <f>NA()</f>
        <v>#N/A</v>
      </c>
      <c r="P21" s="17" t="e">
        <f>NA()</f>
        <v>#N/A</v>
      </c>
      <c r="Q21" s="17" t="e">
        <f>NA()</f>
        <v>#N/A</v>
      </c>
      <c r="R21" s="17" t="e">
        <f>NA()</f>
        <v>#N/A</v>
      </c>
      <c r="S21" s="17" t="e">
        <f>NA()</f>
        <v>#N/A</v>
      </c>
      <c r="T21" s="17" t="e">
        <f>NA()</f>
        <v>#N/A</v>
      </c>
      <c r="U21" s="17" t="e">
        <f>NA()</f>
        <v>#N/A</v>
      </c>
      <c r="V21" s="17" t="e">
        <f>NA()</f>
        <v>#N/A</v>
      </c>
      <c r="W21" s="17" t="e">
        <f>NA()</f>
        <v>#N/A</v>
      </c>
      <c r="X21" s="17" t="e">
        <f>NA()</f>
        <v>#N/A</v>
      </c>
      <c r="Y21" s="17" t="e">
        <f>NA()</f>
        <v>#N/A</v>
      </c>
      <c r="Z21" s="17" t="e">
        <f>NA()</f>
        <v>#N/A</v>
      </c>
      <c r="AA21" s="17" t="e">
        <f>NA()</f>
        <v>#N/A</v>
      </c>
      <c r="AB21" s="17" t="e">
        <f>NA()</f>
        <v>#N/A</v>
      </c>
      <c r="AC21" s="17" t="e">
        <f>NA()</f>
        <v>#N/A</v>
      </c>
      <c r="AD21" s="17" t="e">
        <f>NA()</f>
        <v>#N/A</v>
      </c>
      <c r="AE21" s="17" t="e">
        <f>NA()</f>
        <v>#N/A</v>
      </c>
      <c r="AF21" s="17" t="e">
        <f>NA()</f>
        <v>#N/A</v>
      </c>
    </row>
    <row r="22" spans="1:32" x14ac:dyDescent="0.25">
      <c r="B22" s="17">
        <v>1991</v>
      </c>
      <c r="C22" s="17" t="e">
        <f>NA()</f>
        <v>#N/A</v>
      </c>
      <c r="D22" s="17" t="e">
        <f>NA()</f>
        <v>#N/A</v>
      </c>
      <c r="E22" s="17" t="e">
        <f>NA()</f>
        <v>#N/A</v>
      </c>
      <c r="F22" s="17" t="e">
        <f>NA()</f>
        <v>#N/A</v>
      </c>
      <c r="G22" s="17" t="e">
        <f>NA()</f>
        <v>#N/A</v>
      </c>
      <c r="H22" s="17" t="e">
        <f>NA()</f>
        <v>#N/A</v>
      </c>
      <c r="I22" s="17" t="e">
        <f>NA()</f>
        <v>#N/A</v>
      </c>
      <c r="J22" s="17" t="e">
        <f>NA()</f>
        <v>#N/A</v>
      </c>
      <c r="K22" s="17" t="e">
        <f>NA()</f>
        <v>#N/A</v>
      </c>
      <c r="L22" s="17" t="e">
        <f>NA()</f>
        <v>#N/A</v>
      </c>
      <c r="M22" s="17" t="e">
        <f>NA()</f>
        <v>#N/A</v>
      </c>
      <c r="N22" s="17" t="e">
        <f>NA()</f>
        <v>#N/A</v>
      </c>
      <c r="O22" s="17" t="e">
        <f>NA()</f>
        <v>#N/A</v>
      </c>
      <c r="P22" s="17" t="e">
        <f>NA()</f>
        <v>#N/A</v>
      </c>
      <c r="Q22" s="17" t="e">
        <f>NA()</f>
        <v>#N/A</v>
      </c>
      <c r="R22" s="17" t="e">
        <f>NA()</f>
        <v>#N/A</v>
      </c>
      <c r="S22" s="17" t="e">
        <f>NA()</f>
        <v>#N/A</v>
      </c>
      <c r="T22" s="17" t="e">
        <f>NA()</f>
        <v>#N/A</v>
      </c>
      <c r="U22" s="17" t="e">
        <f>NA()</f>
        <v>#N/A</v>
      </c>
      <c r="V22" s="17" t="e">
        <f>NA()</f>
        <v>#N/A</v>
      </c>
      <c r="W22" s="17" t="e">
        <f>NA()</f>
        <v>#N/A</v>
      </c>
      <c r="X22" s="17" t="e">
        <f>NA()</f>
        <v>#N/A</v>
      </c>
      <c r="Y22" s="17" t="e">
        <f>NA()</f>
        <v>#N/A</v>
      </c>
      <c r="Z22" s="17" t="e">
        <f>NA()</f>
        <v>#N/A</v>
      </c>
      <c r="AA22" s="17" t="e">
        <f>NA()</f>
        <v>#N/A</v>
      </c>
      <c r="AB22" s="17" t="e">
        <f>NA()</f>
        <v>#N/A</v>
      </c>
      <c r="AC22" s="17" t="e">
        <f>NA()</f>
        <v>#N/A</v>
      </c>
      <c r="AD22" s="17" t="e">
        <f>NA()</f>
        <v>#N/A</v>
      </c>
      <c r="AE22" s="17" t="e">
        <f>NA()</f>
        <v>#N/A</v>
      </c>
      <c r="AF22" s="17" t="e">
        <f>NA()</f>
        <v>#N/A</v>
      </c>
    </row>
    <row r="23" spans="1:32" x14ac:dyDescent="0.25">
      <c r="A23" s="17">
        <v>0.99000000953674316</v>
      </c>
      <c r="B23" s="17">
        <v>1992</v>
      </c>
      <c r="C23" s="17">
        <v>0.3009905219078064</v>
      </c>
      <c r="D23" s="17">
        <v>0.27316829562187195</v>
      </c>
      <c r="E23" s="17">
        <v>0.28495693206787109</v>
      </c>
      <c r="F23" s="17">
        <v>0.31308084726333618</v>
      </c>
      <c r="G23" s="17">
        <v>0.32347887754440308</v>
      </c>
      <c r="H23" s="17">
        <v>2090452.625</v>
      </c>
      <c r="I23" s="17">
        <v>0.1067429780960083</v>
      </c>
      <c r="J23" s="17">
        <v>0.20853017270565033</v>
      </c>
      <c r="K23" s="17">
        <v>0.22695489227771759</v>
      </c>
      <c r="L23" s="17">
        <v>92640.90625</v>
      </c>
      <c r="M23" s="17">
        <v>0.13240821659564972</v>
      </c>
      <c r="N23" s="17">
        <v>0.19815872609615326</v>
      </c>
      <c r="O23" s="17">
        <v>2317536</v>
      </c>
      <c r="P23" s="17">
        <v>2349712</v>
      </c>
      <c r="Q23" s="17">
        <v>2469062</v>
      </c>
      <c r="R23" s="17">
        <v>2090452.625</v>
      </c>
      <c r="S23" s="17">
        <v>2090452.625</v>
      </c>
      <c r="T23" s="17">
        <v>0.21405012905597687</v>
      </c>
      <c r="U23" s="17">
        <v>17890340241408</v>
      </c>
      <c r="V23" s="17">
        <v>19831034216448</v>
      </c>
      <c r="W23" s="17">
        <v>20135834288128</v>
      </c>
      <c r="X23" s="17">
        <v>0.26145023107528687</v>
      </c>
      <c r="Y23" s="17">
        <v>0.27186468243598938</v>
      </c>
      <c r="Z23" s="17">
        <v>0.29578065872192383</v>
      </c>
      <c r="AA23" s="17">
        <v>1.269382E-2</v>
      </c>
      <c r="AB23" s="17">
        <f t="shared" ref="AB23:AB44" si="0">G23-(1.96*AA23)</f>
        <v>0.29859899034440307</v>
      </c>
      <c r="AC23" s="17">
        <f t="shared" ref="AC23:AC44" si="1">G23+(1.96*AA23)</f>
        <v>0.34835876474440308</v>
      </c>
      <c r="AD23" s="17">
        <f t="shared" ref="AD23:AD44" si="2">1000*(B23-B$20)/(B$44-B$20)</f>
        <v>125</v>
      </c>
      <c r="AE23" s="17">
        <f t="shared" ref="AE23:AE44" si="3">AB23</f>
        <v>0.29859899034440307</v>
      </c>
      <c r="AF23" s="17">
        <f t="shared" ref="AF23:AF44" si="4">AC23-AB23</f>
        <v>4.9759774400000012E-2</v>
      </c>
    </row>
    <row r="24" spans="1:32" x14ac:dyDescent="0.25">
      <c r="B24" s="17">
        <v>1993</v>
      </c>
      <c r="C24" s="17" t="e">
        <f>NA()</f>
        <v>#N/A</v>
      </c>
      <c r="D24" s="17" t="e">
        <f>NA()</f>
        <v>#N/A</v>
      </c>
      <c r="E24" s="17" t="e">
        <f>NA()</f>
        <v>#N/A</v>
      </c>
      <c r="F24" s="17" t="e">
        <f>NA()</f>
        <v>#N/A</v>
      </c>
      <c r="G24" s="17" t="e">
        <f>NA()</f>
        <v>#N/A</v>
      </c>
      <c r="H24" s="17" t="e">
        <f>NA()</f>
        <v>#N/A</v>
      </c>
      <c r="I24" s="17" t="e">
        <f>NA()</f>
        <v>#N/A</v>
      </c>
      <c r="J24" s="17" t="e">
        <f>NA()</f>
        <v>#N/A</v>
      </c>
      <c r="K24" s="17" t="e">
        <f>NA()</f>
        <v>#N/A</v>
      </c>
      <c r="L24" s="17" t="e">
        <f>NA()</f>
        <v>#N/A</v>
      </c>
      <c r="M24" s="17" t="e">
        <f>NA()</f>
        <v>#N/A</v>
      </c>
      <c r="N24" s="17" t="e">
        <f>NA()</f>
        <v>#N/A</v>
      </c>
      <c r="O24" s="17" t="e">
        <f>NA()</f>
        <v>#N/A</v>
      </c>
      <c r="P24" s="17" t="e">
        <f>NA()</f>
        <v>#N/A</v>
      </c>
      <c r="Q24" s="17" t="e">
        <f>NA()</f>
        <v>#N/A</v>
      </c>
      <c r="R24" s="17" t="e">
        <f>NA()</f>
        <v>#N/A</v>
      </c>
      <c r="S24" s="17" t="e">
        <f>NA()</f>
        <v>#N/A</v>
      </c>
      <c r="T24" s="17" t="e">
        <f>NA()</f>
        <v>#N/A</v>
      </c>
      <c r="U24" s="17" t="e">
        <f>NA()</f>
        <v>#N/A</v>
      </c>
      <c r="V24" s="17" t="e">
        <f>NA()</f>
        <v>#N/A</v>
      </c>
      <c r="W24" s="17" t="e">
        <f>NA()</f>
        <v>#N/A</v>
      </c>
      <c r="X24" s="17" t="e">
        <f>NA()</f>
        <v>#N/A</v>
      </c>
      <c r="Y24" s="17" t="e">
        <f>NA()</f>
        <v>#N/A</v>
      </c>
      <c r="Z24" s="17" t="e">
        <f>NA()</f>
        <v>#N/A</v>
      </c>
      <c r="AA24" s="17" t="e">
        <f>NA()</f>
        <v>#N/A</v>
      </c>
      <c r="AB24" s="17" t="e">
        <f>NA()</f>
        <v>#N/A</v>
      </c>
      <c r="AC24" s="17" t="e">
        <f>NA()</f>
        <v>#N/A</v>
      </c>
      <c r="AD24" s="17" t="e">
        <f>NA()</f>
        <v>#N/A</v>
      </c>
      <c r="AE24" s="17" t="e">
        <f>NA()</f>
        <v>#N/A</v>
      </c>
      <c r="AF24" s="17" t="e">
        <f>NA()</f>
        <v>#N/A</v>
      </c>
    </row>
    <row r="25" spans="1:32" x14ac:dyDescent="0.25">
      <c r="B25" s="17">
        <v>1994</v>
      </c>
      <c r="C25" s="17" t="e">
        <f>NA()</f>
        <v>#N/A</v>
      </c>
      <c r="D25" s="17" t="e">
        <f>NA()</f>
        <v>#N/A</v>
      </c>
      <c r="E25" s="17" t="e">
        <f>NA()</f>
        <v>#N/A</v>
      </c>
      <c r="F25" s="17" t="e">
        <f>NA()</f>
        <v>#N/A</v>
      </c>
      <c r="G25" s="17" t="e">
        <f>NA()</f>
        <v>#N/A</v>
      </c>
      <c r="H25" s="17" t="e">
        <f>NA()</f>
        <v>#N/A</v>
      </c>
      <c r="I25" s="17" t="e">
        <f>NA()</f>
        <v>#N/A</v>
      </c>
      <c r="J25" s="17" t="e">
        <f>NA()</f>
        <v>#N/A</v>
      </c>
      <c r="K25" s="17" t="e">
        <f>NA()</f>
        <v>#N/A</v>
      </c>
      <c r="L25" s="17" t="e">
        <f>NA()</f>
        <v>#N/A</v>
      </c>
      <c r="M25" s="17" t="e">
        <f>NA()</f>
        <v>#N/A</v>
      </c>
      <c r="N25" s="17" t="e">
        <f>NA()</f>
        <v>#N/A</v>
      </c>
      <c r="O25" s="17" t="e">
        <f>NA()</f>
        <v>#N/A</v>
      </c>
      <c r="P25" s="17" t="e">
        <f>NA()</f>
        <v>#N/A</v>
      </c>
      <c r="Q25" s="17" t="e">
        <f>NA()</f>
        <v>#N/A</v>
      </c>
      <c r="R25" s="17" t="e">
        <f>NA()</f>
        <v>#N/A</v>
      </c>
      <c r="S25" s="17" t="e">
        <f>NA()</f>
        <v>#N/A</v>
      </c>
      <c r="T25" s="17" t="e">
        <f>NA()</f>
        <v>#N/A</v>
      </c>
      <c r="U25" s="17" t="e">
        <f>NA()</f>
        <v>#N/A</v>
      </c>
      <c r="V25" s="17" t="e">
        <f>NA()</f>
        <v>#N/A</v>
      </c>
      <c r="W25" s="17" t="e">
        <f>NA()</f>
        <v>#N/A</v>
      </c>
      <c r="X25" s="17" t="e">
        <f>NA()</f>
        <v>#N/A</v>
      </c>
      <c r="Y25" s="17" t="e">
        <f>NA()</f>
        <v>#N/A</v>
      </c>
      <c r="Z25" s="17" t="e">
        <f>NA()</f>
        <v>#N/A</v>
      </c>
      <c r="AA25" s="17" t="e">
        <f>NA()</f>
        <v>#N/A</v>
      </c>
      <c r="AB25" s="17" t="e">
        <f>NA()</f>
        <v>#N/A</v>
      </c>
      <c r="AC25" s="17" t="e">
        <f>NA()</f>
        <v>#N/A</v>
      </c>
      <c r="AD25" s="17" t="e">
        <f>NA()</f>
        <v>#N/A</v>
      </c>
      <c r="AE25" s="17" t="e">
        <f>NA()</f>
        <v>#N/A</v>
      </c>
      <c r="AF25" s="17" t="e">
        <f>NA()</f>
        <v>#N/A</v>
      </c>
    </row>
    <row r="26" spans="1:32" x14ac:dyDescent="0.25">
      <c r="A26" s="17">
        <v>0.99000000953674316</v>
      </c>
      <c r="B26" s="17">
        <v>1995</v>
      </c>
      <c r="C26" s="17">
        <v>0.34535911679267883</v>
      </c>
      <c r="D26" s="17">
        <v>0.31480148434638977</v>
      </c>
      <c r="E26" s="17">
        <v>0.32958024740219116</v>
      </c>
      <c r="F26" s="17">
        <v>0.35462215542793274</v>
      </c>
      <c r="G26" s="17">
        <v>0.36544191837310791</v>
      </c>
      <c r="H26" s="17">
        <v>2039093.25</v>
      </c>
      <c r="I26" s="17">
        <v>0.12013202160596848</v>
      </c>
      <c r="J26" s="17">
        <v>0.20926710963249207</v>
      </c>
      <c r="K26" s="17">
        <v>0.2343134731054306</v>
      </c>
      <c r="L26" s="17">
        <v>122813.1484375</v>
      </c>
      <c r="M26" s="17">
        <v>0.1311907023191452</v>
      </c>
      <c r="N26" s="17">
        <v>0.19623048603534698</v>
      </c>
      <c r="O26" s="17">
        <v>2459675</v>
      </c>
      <c r="P26" s="17">
        <v>2410225</v>
      </c>
      <c r="Q26" s="17">
        <v>2512389.5</v>
      </c>
      <c r="R26" s="17">
        <v>2039093.25</v>
      </c>
      <c r="S26" s="17">
        <v>2039093.25</v>
      </c>
      <c r="T26" s="17">
        <v>0.23874527215957642</v>
      </c>
      <c r="U26" s="17">
        <v>20996631298048</v>
      </c>
      <c r="V26" s="17">
        <v>23171841392640</v>
      </c>
      <c r="W26" s="17">
        <v>23566940635136</v>
      </c>
      <c r="X26" s="17">
        <v>0.29870390892028809</v>
      </c>
      <c r="Y26" s="17">
        <v>0.30954360961914063</v>
      </c>
      <c r="Z26" s="17">
        <v>0.34077957272529602</v>
      </c>
      <c r="AA26" s="17">
        <v>9.8443699999999999E-3</v>
      </c>
      <c r="AB26" s="17">
        <f t="shared" si="0"/>
        <v>0.3461469531731079</v>
      </c>
      <c r="AC26" s="17">
        <f t="shared" si="1"/>
        <v>0.38473688357310792</v>
      </c>
      <c r="AD26" s="17">
        <f t="shared" si="2"/>
        <v>250</v>
      </c>
      <c r="AE26" s="17">
        <f t="shared" si="3"/>
        <v>0.3461469531731079</v>
      </c>
      <c r="AF26" s="17">
        <f t="shared" si="4"/>
        <v>3.8589930400000028E-2</v>
      </c>
    </row>
    <row r="27" spans="1:32" x14ac:dyDescent="0.25">
      <c r="B27" s="17">
        <v>1996</v>
      </c>
      <c r="C27" s="17" t="e">
        <f>NA()</f>
        <v>#N/A</v>
      </c>
      <c r="D27" s="17" t="e">
        <f>NA()</f>
        <v>#N/A</v>
      </c>
      <c r="E27" s="17" t="e">
        <f>NA()</f>
        <v>#N/A</v>
      </c>
      <c r="F27" s="17" t="e">
        <f>NA()</f>
        <v>#N/A</v>
      </c>
      <c r="G27" s="17" t="e">
        <f>NA()</f>
        <v>#N/A</v>
      </c>
      <c r="H27" s="17" t="e">
        <f>NA()</f>
        <v>#N/A</v>
      </c>
      <c r="I27" s="17" t="e">
        <f>NA()</f>
        <v>#N/A</v>
      </c>
      <c r="J27" s="17" t="e">
        <f>NA()</f>
        <v>#N/A</v>
      </c>
      <c r="K27" s="17" t="e">
        <f>NA()</f>
        <v>#N/A</v>
      </c>
      <c r="L27" s="17" t="e">
        <f>NA()</f>
        <v>#N/A</v>
      </c>
      <c r="M27" s="17" t="e">
        <f>NA()</f>
        <v>#N/A</v>
      </c>
      <c r="N27" s="17" t="e">
        <f>NA()</f>
        <v>#N/A</v>
      </c>
      <c r="O27" s="17" t="e">
        <f>NA()</f>
        <v>#N/A</v>
      </c>
      <c r="P27" s="17" t="e">
        <f>NA()</f>
        <v>#N/A</v>
      </c>
      <c r="Q27" s="17" t="e">
        <f>NA()</f>
        <v>#N/A</v>
      </c>
      <c r="R27" s="17" t="e">
        <f>NA()</f>
        <v>#N/A</v>
      </c>
      <c r="S27" s="17" t="e">
        <f>NA()</f>
        <v>#N/A</v>
      </c>
      <c r="T27" s="17" t="e">
        <f>NA()</f>
        <v>#N/A</v>
      </c>
      <c r="U27" s="17" t="e">
        <f>NA()</f>
        <v>#N/A</v>
      </c>
      <c r="V27" s="17" t="e">
        <f>NA()</f>
        <v>#N/A</v>
      </c>
      <c r="W27" s="17" t="e">
        <f>NA()</f>
        <v>#N/A</v>
      </c>
      <c r="X27" s="17" t="e">
        <f>NA()</f>
        <v>#N/A</v>
      </c>
      <c r="Y27" s="17" t="e">
        <f>NA()</f>
        <v>#N/A</v>
      </c>
      <c r="Z27" s="17" t="e">
        <f>NA()</f>
        <v>#N/A</v>
      </c>
      <c r="AA27" s="17" t="e">
        <f>NA()</f>
        <v>#N/A</v>
      </c>
      <c r="AB27" s="17" t="e">
        <f>NA()</f>
        <v>#N/A</v>
      </c>
      <c r="AC27" s="17" t="e">
        <f>NA()</f>
        <v>#N/A</v>
      </c>
      <c r="AD27" s="17" t="e">
        <f>NA()</f>
        <v>#N/A</v>
      </c>
      <c r="AE27" s="17" t="e">
        <f>NA()</f>
        <v>#N/A</v>
      </c>
      <c r="AF27" s="17" t="e">
        <f>NA()</f>
        <v>#N/A</v>
      </c>
    </row>
    <row r="28" spans="1:32" x14ac:dyDescent="0.25">
      <c r="B28" s="17">
        <v>1997</v>
      </c>
      <c r="C28" s="17" t="e">
        <f>NA()</f>
        <v>#N/A</v>
      </c>
      <c r="D28" s="17" t="e">
        <f>NA()</f>
        <v>#N/A</v>
      </c>
      <c r="E28" s="17" t="e">
        <f>NA()</f>
        <v>#N/A</v>
      </c>
      <c r="F28" s="17" t="e">
        <f>NA()</f>
        <v>#N/A</v>
      </c>
      <c r="G28" s="17" t="e">
        <f>NA()</f>
        <v>#N/A</v>
      </c>
      <c r="H28" s="17" t="e">
        <f>NA()</f>
        <v>#N/A</v>
      </c>
      <c r="I28" s="17" t="e">
        <f>NA()</f>
        <v>#N/A</v>
      </c>
      <c r="J28" s="17" t="e">
        <f>NA()</f>
        <v>#N/A</v>
      </c>
      <c r="K28" s="17" t="e">
        <f>NA()</f>
        <v>#N/A</v>
      </c>
      <c r="L28" s="17" t="e">
        <f>NA()</f>
        <v>#N/A</v>
      </c>
      <c r="M28" s="17" t="e">
        <f>NA()</f>
        <v>#N/A</v>
      </c>
      <c r="N28" s="17" t="e">
        <f>NA()</f>
        <v>#N/A</v>
      </c>
      <c r="O28" s="17" t="e">
        <f>NA()</f>
        <v>#N/A</v>
      </c>
      <c r="P28" s="17" t="e">
        <f>NA()</f>
        <v>#N/A</v>
      </c>
      <c r="Q28" s="17" t="e">
        <f>NA()</f>
        <v>#N/A</v>
      </c>
      <c r="R28" s="17" t="e">
        <f>NA()</f>
        <v>#N/A</v>
      </c>
      <c r="S28" s="17" t="e">
        <f>NA()</f>
        <v>#N/A</v>
      </c>
      <c r="T28" s="17" t="e">
        <f>NA()</f>
        <v>#N/A</v>
      </c>
      <c r="U28" s="17" t="e">
        <f>NA()</f>
        <v>#N/A</v>
      </c>
      <c r="V28" s="17" t="e">
        <f>NA()</f>
        <v>#N/A</v>
      </c>
      <c r="W28" s="17" t="e">
        <f>NA()</f>
        <v>#N/A</v>
      </c>
      <c r="X28" s="17" t="e">
        <f>NA()</f>
        <v>#N/A</v>
      </c>
      <c r="Y28" s="17" t="e">
        <f>NA()</f>
        <v>#N/A</v>
      </c>
      <c r="Z28" s="17" t="e">
        <f>NA()</f>
        <v>#N/A</v>
      </c>
      <c r="AA28" s="17" t="e">
        <f>NA()</f>
        <v>#N/A</v>
      </c>
      <c r="AB28" s="17" t="e">
        <f>NA()</f>
        <v>#N/A</v>
      </c>
      <c r="AC28" s="17" t="e">
        <f>NA()</f>
        <v>#N/A</v>
      </c>
      <c r="AD28" s="17" t="e">
        <f>NA()</f>
        <v>#N/A</v>
      </c>
      <c r="AE28" s="17" t="e">
        <f>NA()</f>
        <v>#N/A</v>
      </c>
      <c r="AF28" s="17" t="e">
        <f>NA()</f>
        <v>#N/A</v>
      </c>
    </row>
    <row r="29" spans="1:32" x14ac:dyDescent="0.25">
      <c r="A29" s="17">
        <v>0.99000000953674316</v>
      </c>
      <c r="B29" s="17">
        <v>1998</v>
      </c>
      <c r="C29" s="17">
        <v>0.33830049633979797</v>
      </c>
      <c r="D29" s="17">
        <v>0.31229835748672485</v>
      </c>
      <c r="E29" s="17">
        <v>0.32948401570320129</v>
      </c>
      <c r="F29" s="17">
        <v>0.3604714572429657</v>
      </c>
      <c r="G29" s="17">
        <v>0.37537837028503418</v>
      </c>
      <c r="H29" s="17">
        <v>3249607.75</v>
      </c>
      <c r="I29" s="17">
        <v>0.13165116310119629</v>
      </c>
      <c r="J29" s="17">
        <v>0.22568526864051819</v>
      </c>
      <c r="K29" s="17">
        <v>0.24061484634876251</v>
      </c>
      <c r="L29" s="17">
        <v>149265.921875</v>
      </c>
      <c r="M29" s="17">
        <v>0.15386949479579926</v>
      </c>
      <c r="N29" s="17">
        <v>0.22316013276576996</v>
      </c>
      <c r="O29" s="17">
        <v>3792999</v>
      </c>
      <c r="P29" s="17">
        <v>3795927.75</v>
      </c>
      <c r="Q29" s="17">
        <v>3930495.5</v>
      </c>
      <c r="R29" s="17">
        <v>3249607.75</v>
      </c>
      <c r="S29" s="17">
        <v>3249607.75</v>
      </c>
      <c r="T29" s="17">
        <v>0.26250430941581726</v>
      </c>
      <c r="U29" s="17">
        <v>28997215846400</v>
      </c>
      <c r="V29" s="17">
        <v>30927476490240</v>
      </c>
      <c r="W29" s="17">
        <v>31665577525248</v>
      </c>
      <c r="X29" s="17">
        <v>0.29715073108673096</v>
      </c>
      <c r="Y29" s="17">
        <v>0.31213322281837463</v>
      </c>
      <c r="Z29" s="17">
        <v>0.34511321783065796</v>
      </c>
      <c r="AA29" s="17">
        <v>8.8610800000000003E-3</v>
      </c>
      <c r="AB29" s="17">
        <f t="shared" si="0"/>
        <v>0.35801065348503419</v>
      </c>
      <c r="AC29" s="17">
        <f t="shared" si="1"/>
        <v>0.39274608708503417</v>
      </c>
      <c r="AD29" s="17">
        <f t="shared" si="2"/>
        <v>375</v>
      </c>
      <c r="AE29" s="17">
        <f t="shared" si="3"/>
        <v>0.35801065348503419</v>
      </c>
      <c r="AF29" s="17">
        <f t="shared" si="4"/>
        <v>3.4735433599999976E-2</v>
      </c>
    </row>
    <row r="30" spans="1:32" x14ac:dyDescent="0.25">
      <c r="B30" s="17">
        <v>1999</v>
      </c>
      <c r="C30" s="17" t="e">
        <f>NA()</f>
        <v>#N/A</v>
      </c>
      <c r="D30" s="17" t="e">
        <f>NA()</f>
        <v>#N/A</v>
      </c>
      <c r="E30" s="17" t="e">
        <f>NA()</f>
        <v>#N/A</v>
      </c>
      <c r="F30" s="17" t="e">
        <f>NA()</f>
        <v>#N/A</v>
      </c>
      <c r="G30" s="17" t="e">
        <f>NA()</f>
        <v>#N/A</v>
      </c>
      <c r="H30" s="17" t="e">
        <f>NA()</f>
        <v>#N/A</v>
      </c>
      <c r="I30" s="17" t="e">
        <f>NA()</f>
        <v>#N/A</v>
      </c>
      <c r="J30" s="17" t="e">
        <f>NA()</f>
        <v>#N/A</v>
      </c>
      <c r="K30" s="17" t="e">
        <f>NA()</f>
        <v>#N/A</v>
      </c>
      <c r="L30" s="17" t="e">
        <f>NA()</f>
        <v>#N/A</v>
      </c>
      <c r="M30" s="17" t="e">
        <f>NA()</f>
        <v>#N/A</v>
      </c>
      <c r="N30" s="17" t="e">
        <f>NA()</f>
        <v>#N/A</v>
      </c>
      <c r="O30" s="17" t="e">
        <f>NA()</f>
        <v>#N/A</v>
      </c>
      <c r="P30" s="17" t="e">
        <f>NA()</f>
        <v>#N/A</v>
      </c>
      <c r="Q30" s="17" t="e">
        <f>NA()</f>
        <v>#N/A</v>
      </c>
      <c r="R30" s="17" t="e">
        <f>NA()</f>
        <v>#N/A</v>
      </c>
      <c r="S30" s="17" t="e">
        <f>NA()</f>
        <v>#N/A</v>
      </c>
      <c r="T30" s="17" t="e">
        <f>NA()</f>
        <v>#N/A</v>
      </c>
      <c r="U30" s="17" t="e">
        <f>NA()</f>
        <v>#N/A</v>
      </c>
      <c r="V30" s="17" t="e">
        <f>NA()</f>
        <v>#N/A</v>
      </c>
      <c r="W30" s="17" t="e">
        <f>NA()</f>
        <v>#N/A</v>
      </c>
      <c r="X30" s="17" t="e">
        <f>NA()</f>
        <v>#N/A</v>
      </c>
      <c r="Y30" s="17" t="e">
        <f>NA()</f>
        <v>#N/A</v>
      </c>
      <c r="Z30" s="17" t="e">
        <f>NA()</f>
        <v>#N/A</v>
      </c>
      <c r="AA30" s="17" t="e">
        <f>NA()</f>
        <v>#N/A</v>
      </c>
      <c r="AB30" s="17" t="e">
        <f>NA()</f>
        <v>#N/A</v>
      </c>
      <c r="AC30" s="17" t="e">
        <f>NA()</f>
        <v>#N/A</v>
      </c>
      <c r="AD30" s="17" t="e">
        <f>NA()</f>
        <v>#N/A</v>
      </c>
      <c r="AE30" s="17" t="e">
        <f>NA()</f>
        <v>#N/A</v>
      </c>
      <c r="AF30" s="17" t="e">
        <f>NA()</f>
        <v>#N/A</v>
      </c>
    </row>
    <row r="31" spans="1:32" x14ac:dyDescent="0.25">
      <c r="B31" s="17">
        <v>2000</v>
      </c>
      <c r="C31" s="17" t="e">
        <f>NA()</f>
        <v>#N/A</v>
      </c>
      <c r="D31" s="17" t="e">
        <f>NA()</f>
        <v>#N/A</v>
      </c>
      <c r="E31" s="17" t="e">
        <f>NA()</f>
        <v>#N/A</v>
      </c>
      <c r="F31" s="17" t="e">
        <f>NA()</f>
        <v>#N/A</v>
      </c>
      <c r="G31" s="17" t="e">
        <f>NA()</f>
        <v>#N/A</v>
      </c>
      <c r="H31" s="17" t="e">
        <f>NA()</f>
        <v>#N/A</v>
      </c>
      <c r="I31" s="17" t="e">
        <f>NA()</f>
        <v>#N/A</v>
      </c>
      <c r="J31" s="17" t="e">
        <f>NA()</f>
        <v>#N/A</v>
      </c>
      <c r="K31" s="17" t="e">
        <f>NA()</f>
        <v>#N/A</v>
      </c>
      <c r="L31" s="17" t="e">
        <f>NA()</f>
        <v>#N/A</v>
      </c>
      <c r="M31" s="17" t="e">
        <f>NA()</f>
        <v>#N/A</v>
      </c>
      <c r="N31" s="17" t="e">
        <f>NA()</f>
        <v>#N/A</v>
      </c>
      <c r="O31" s="17" t="e">
        <f>NA()</f>
        <v>#N/A</v>
      </c>
      <c r="P31" s="17" t="e">
        <f>NA()</f>
        <v>#N/A</v>
      </c>
      <c r="Q31" s="17" t="e">
        <f>NA()</f>
        <v>#N/A</v>
      </c>
      <c r="R31" s="17" t="e">
        <f>NA()</f>
        <v>#N/A</v>
      </c>
      <c r="S31" s="17" t="e">
        <f>NA()</f>
        <v>#N/A</v>
      </c>
      <c r="T31" s="17" t="e">
        <f>NA()</f>
        <v>#N/A</v>
      </c>
      <c r="U31" s="17" t="e">
        <f>NA()</f>
        <v>#N/A</v>
      </c>
      <c r="V31" s="17" t="e">
        <f>NA()</f>
        <v>#N/A</v>
      </c>
      <c r="W31" s="17" t="e">
        <f>NA()</f>
        <v>#N/A</v>
      </c>
      <c r="X31" s="17" t="e">
        <f>NA()</f>
        <v>#N/A</v>
      </c>
      <c r="Y31" s="17" t="e">
        <f>NA()</f>
        <v>#N/A</v>
      </c>
      <c r="Z31" s="17" t="e">
        <f>NA()</f>
        <v>#N/A</v>
      </c>
      <c r="AA31" s="17" t="e">
        <f>NA()</f>
        <v>#N/A</v>
      </c>
      <c r="AB31" s="17" t="e">
        <f>NA()</f>
        <v>#N/A</v>
      </c>
      <c r="AC31" s="17" t="e">
        <f>NA()</f>
        <v>#N/A</v>
      </c>
      <c r="AD31" s="17" t="e">
        <f>NA()</f>
        <v>#N/A</v>
      </c>
      <c r="AE31" s="17" t="e">
        <f>NA()</f>
        <v>#N/A</v>
      </c>
      <c r="AF31" s="17" t="e">
        <f>NA()</f>
        <v>#N/A</v>
      </c>
    </row>
    <row r="32" spans="1:32" x14ac:dyDescent="0.25">
      <c r="A32" s="17">
        <v>0.99000000953674316</v>
      </c>
      <c r="B32" s="17">
        <v>2001</v>
      </c>
      <c r="C32" s="17">
        <v>0.32589209079742432</v>
      </c>
      <c r="D32" s="17">
        <v>0.30438551306724548</v>
      </c>
      <c r="E32" s="17">
        <v>0.31534844636917114</v>
      </c>
      <c r="F32" s="17">
        <v>0.34892061352729797</v>
      </c>
      <c r="G32" s="17">
        <v>0.36545708775520325</v>
      </c>
      <c r="H32" s="17">
        <v>3764534.25</v>
      </c>
      <c r="I32" s="17">
        <v>0.11838222295045853</v>
      </c>
      <c r="J32" s="17">
        <v>0.21620146930217743</v>
      </c>
      <c r="K32" s="17">
        <v>0.24129785597324371</v>
      </c>
      <c r="L32" s="17">
        <v>176961.359375</v>
      </c>
      <c r="M32" s="17">
        <v>0.17919279634952545</v>
      </c>
      <c r="N32" s="17">
        <v>0.23461048305034637</v>
      </c>
      <c r="O32" s="17">
        <v>5787173</v>
      </c>
      <c r="P32" s="17">
        <v>5722523.5</v>
      </c>
      <c r="Q32" s="17">
        <v>4795327.5</v>
      </c>
      <c r="R32" s="17">
        <v>3764534.25</v>
      </c>
      <c r="S32" s="17">
        <v>3764534.25</v>
      </c>
      <c r="T32" s="17">
        <v>0.25251057744026184</v>
      </c>
      <c r="U32" s="17">
        <v>42306317058048</v>
      </c>
      <c r="V32" s="17">
        <v>36314783154176</v>
      </c>
      <c r="W32" s="17">
        <v>37261160742912</v>
      </c>
      <c r="X32" s="17">
        <v>0.2928462028503418</v>
      </c>
      <c r="Y32" s="17">
        <v>0.30647829174995422</v>
      </c>
      <c r="Z32" s="17">
        <v>0.33252090215682983</v>
      </c>
      <c r="AA32" s="17">
        <v>7.12241E-3</v>
      </c>
      <c r="AB32" s="17">
        <f t="shared" si="0"/>
        <v>0.35149716415520327</v>
      </c>
      <c r="AC32" s="17">
        <f t="shared" si="1"/>
        <v>0.37941701135520323</v>
      </c>
      <c r="AD32" s="17">
        <f t="shared" si="2"/>
        <v>500</v>
      </c>
      <c r="AE32" s="17">
        <f t="shared" si="3"/>
        <v>0.35149716415520327</v>
      </c>
      <c r="AF32" s="17">
        <f t="shared" si="4"/>
        <v>2.7919847199999959E-2</v>
      </c>
    </row>
    <row r="33" spans="1:32" x14ac:dyDescent="0.25">
      <c r="B33" s="17">
        <v>2002</v>
      </c>
      <c r="C33" s="17" t="e">
        <f>NA()</f>
        <v>#N/A</v>
      </c>
      <c r="D33" s="17" t="e">
        <f>NA()</f>
        <v>#N/A</v>
      </c>
      <c r="E33" s="17" t="e">
        <f>NA()</f>
        <v>#N/A</v>
      </c>
      <c r="F33" s="17" t="e">
        <f>NA()</f>
        <v>#N/A</v>
      </c>
      <c r="G33" s="17" t="e">
        <f>NA()</f>
        <v>#N/A</v>
      </c>
      <c r="H33" s="17" t="e">
        <f>NA()</f>
        <v>#N/A</v>
      </c>
      <c r="I33" s="17" t="e">
        <f>NA()</f>
        <v>#N/A</v>
      </c>
      <c r="J33" s="17" t="e">
        <f>NA()</f>
        <v>#N/A</v>
      </c>
      <c r="K33" s="17" t="e">
        <f>NA()</f>
        <v>#N/A</v>
      </c>
      <c r="L33" s="17" t="e">
        <f>NA()</f>
        <v>#N/A</v>
      </c>
      <c r="M33" s="17" t="e">
        <f>NA()</f>
        <v>#N/A</v>
      </c>
      <c r="N33" s="17" t="e">
        <f>NA()</f>
        <v>#N/A</v>
      </c>
      <c r="O33" s="17" t="e">
        <f>NA()</f>
        <v>#N/A</v>
      </c>
      <c r="P33" s="17" t="e">
        <f>NA()</f>
        <v>#N/A</v>
      </c>
      <c r="Q33" s="17" t="e">
        <f>NA()</f>
        <v>#N/A</v>
      </c>
      <c r="R33" s="17" t="e">
        <f>NA()</f>
        <v>#N/A</v>
      </c>
      <c r="S33" s="17" t="e">
        <f>NA()</f>
        <v>#N/A</v>
      </c>
      <c r="T33" s="17" t="e">
        <f>NA()</f>
        <v>#N/A</v>
      </c>
      <c r="U33" s="17" t="e">
        <f>NA()</f>
        <v>#N/A</v>
      </c>
      <c r="V33" s="17" t="e">
        <f>NA()</f>
        <v>#N/A</v>
      </c>
      <c r="W33" s="17" t="e">
        <f>NA()</f>
        <v>#N/A</v>
      </c>
      <c r="X33" s="17" t="e">
        <f>NA()</f>
        <v>#N/A</v>
      </c>
      <c r="Y33" s="17" t="e">
        <f>NA()</f>
        <v>#N/A</v>
      </c>
      <c r="Z33" s="17" t="e">
        <f>NA()</f>
        <v>#N/A</v>
      </c>
      <c r="AA33" s="17" t="e">
        <f>NA()</f>
        <v>#N/A</v>
      </c>
      <c r="AB33" s="17" t="e">
        <f>NA()</f>
        <v>#N/A</v>
      </c>
      <c r="AC33" s="17" t="e">
        <f>NA()</f>
        <v>#N/A</v>
      </c>
      <c r="AD33" s="17" t="e">
        <f>NA()</f>
        <v>#N/A</v>
      </c>
      <c r="AE33" s="17" t="e">
        <f>NA()</f>
        <v>#N/A</v>
      </c>
      <c r="AF33" s="17" t="e">
        <f>NA()</f>
        <v>#N/A</v>
      </c>
    </row>
    <row r="34" spans="1:32" x14ac:dyDescent="0.25">
      <c r="B34" s="17">
        <v>2003</v>
      </c>
      <c r="C34" s="17" t="e">
        <f>NA()</f>
        <v>#N/A</v>
      </c>
      <c r="D34" s="17" t="e">
        <f>NA()</f>
        <v>#N/A</v>
      </c>
      <c r="E34" s="17" t="e">
        <f>NA()</f>
        <v>#N/A</v>
      </c>
      <c r="F34" s="17" t="e">
        <f>NA()</f>
        <v>#N/A</v>
      </c>
      <c r="G34" s="17" t="e">
        <f>NA()</f>
        <v>#N/A</v>
      </c>
      <c r="H34" s="17" t="e">
        <f>NA()</f>
        <v>#N/A</v>
      </c>
      <c r="I34" s="17" t="e">
        <f>NA()</f>
        <v>#N/A</v>
      </c>
      <c r="J34" s="17" t="e">
        <f>NA()</f>
        <v>#N/A</v>
      </c>
      <c r="K34" s="17" t="e">
        <f>NA()</f>
        <v>#N/A</v>
      </c>
      <c r="L34" s="17" t="e">
        <f>NA()</f>
        <v>#N/A</v>
      </c>
      <c r="M34" s="17" t="e">
        <f>NA()</f>
        <v>#N/A</v>
      </c>
      <c r="N34" s="17" t="e">
        <f>NA()</f>
        <v>#N/A</v>
      </c>
      <c r="O34" s="17" t="e">
        <f>NA()</f>
        <v>#N/A</v>
      </c>
      <c r="P34" s="17" t="e">
        <f>NA()</f>
        <v>#N/A</v>
      </c>
      <c r="Q34" s="17" t="e">
        <f>NA()</f>
        <v>#N/A</v>
      </c>
      <c r="R34" s="17" t="e">
        <f>NA()</f>
        <v>#N/A</v>
      </c>
      <c r="S34" s="17" t="e">
        <f>NA()</f>
        <v>#N/A</v>
      </c>
      <c r="T34" s="17" t="e">
        <f>NA()</f>
        <v>#N/A</v>
      </c>
      <c r="U34" s="17" t="e">
        <f>NA()</f>
        <v>#N/A</v>
      </c>
      <c r="V34" s="17" t="e">
        <f>NA()</f>
        <v>#N/A</v>
      </c>
      <c r="W34" s="17" t="e">
        <f>NA()</f>
        <v>#N/A</v>
      </c>
      <c r="X34" s="17" t="e">
        <f>NA()</f>
        <v>#N/A</v>
      </c>
      <c r="Y34" s="17" t="e">
        <f>NA()</f>
        <v>#N/A</v>
      </c>
      <c r="Z34" s="17" t="e">
        <f>NA()</f>
        <v>#N/A</v>
      </c>
      <c r="AA34" s="17" t="e">
        <f>NA()</f>
        <v>#N/A</v>
      </c>
      <c r="AB34" s="17" t="e">
        <f>NA()</f>
        <v>#N/A</v>
      </c>
      <c r="AC34" s="17" t="e">
        <f>NA()</f>
        <v>#N/A</v>
      </c>
      <c r="AD34" s="17" t="e">
        <f>NA()</f>
        <v>#N/A</v>
      </c>
      <c r="AE34" s="17" t="e">
        <f>NA()</f>
        <v>#N/A</v>
      </c>
      <c r="AF34" s="17" t="e">
        <f>NA()</f>
        <v>#N/A</v>
      </c>
    </row>
    <row r="35" spans="1:32" x14ac:dyDescent="0.25">
      <c r="A35" s="17">
        <v>0.99000000953674316</v>
      </c>
      <c r="B35" s="17">
        <v>2004</v>
      </c>
      <c r="C35" s="17">
        <v>0.33312812447547913</v>
      </c>
      <c r="D35" s="17">
        <v>0.30904030799865723</v>
      </c>
      <c r="E35" s="17">
        <v>0.32466340065002441</v>
      </c>
      <c r="F35" s="17">
        <v>0.35780760645866394</v>
      </c>
      <c r="G35" s="17">
        <v>0.372296541929245</v>
      </c>
      <c r="H35" s="17">
        <v>4348958.5</v>
      </c>
      <c r="I35" s="17">
        <v>0.12487892806529999</v>
      </c>
      <c r="J35" s="17">
        <v>0.20984260737895966</v>
      </c>
      <c r="K35" s="17">
        <v>0.24722445011138916</v>
      </c>
      <c r="L35" s="17">
        <v>197561.125</v>
      </c>
      <c r="M35" s="17">
        <v>0.20415091514587402</v>
      </c>
      <c r="N35" s="17">
        <v>0.2660115659236908</v>
      </c>
      <c r="O35" s="17">
        <v>6356000</v>
      </c>
      <c r="P35" s="17">
        <v>6300000</v>
      </c>
      <c r="Q35" s="17">
        <v>5227533</v>
      </c>
      <c r="R35" s="17">
        <v>4348958.5</v>
      </c>
      <c r="S35" s="17">
        <v>4348958.5</v>
      </c>
      <c r="T35" s="17">
        <v>0.25873786211013794</v>
      </c>
      <c r="U35" s="17">
        <v>50381514080256</v>
      </c>
      <c r="V35" s="17">
        <v>43409570004992</v>
      </c>
      <c r="W35" s="17">
        <v>44411568259072</v>
      </c>
      <c r="X35" s="17">
        <v>0.30078825354576111</v>
      </c>
      <c r="Y35" s="17">
        <v>0.31280279159545898</v>
      </c>
      <c r="Z35" s="17">
        <v>0.33990013599395752</v>
      </c>
      <c r="AA35" s="17">
        <v>6.9339299999999996E-3</v>
      </c>
      <c r="AB35" s="17">
        <f t="shared" si="0"/>
        <v>0.35870603912924498</v>
      </c>
      <c r="AC35" s="17">
        <f t="shared" si="1"/>
        <v>0.38588704472924501</v>
      </c>
      <c r="AD35" s="17">
        <f t="shared" si="2"/>
        <v>625</v>
      </c>
      <c r="AE35" s="17">
        <f t="shared" si="3"/>
        <v>0.35870603912924498</v>
      </c>
      <c r="AF35" s="17">
        <f t="shared" si="4"/>
        <v>2.718100560000003E-2</v>
      </c>
    </row>
    <row r="36" spans="1:32" x14ac:dyDescent="0.25">
      <c r="B36" s="17">
        <v>2005</v>
      </c>
      <c r="C36" s="17" t="e">
        <f>NA()</f>
        <v>#N/A</v>
      </c>
      <c r="D36" s="17" t="e">
        <f>NA()</f>
        <v>#N/A</v>
      </c>
      <c r="E36" s="17" t="e">
        <f>NA()</f>
        <v>#N/A</v>
      </c>
      <c r="F36" s="17" t="e">
        <f>NA()</f>
        <v>#N/A</v>
      </c>
      <c r="G36" s="17" t="e">
        <f>NA()</f>
        <v>#N/A</v>
      </c>
      <c r="H36" s="17" t="e">
        <f>NA()</f>
        <v>#N/A</v>
      </c>
      <c r="I36" s="17" t="e">
        <f>NA()</f>
        <v>#N/A</v>
      </c>
      <c r="J36" s="17" t="e">
        <f>NA()</f>
        <v>#N/A</v>
      </c>
      <c r="K36" s="17" t="e">
        <f>NA()</f>
        <v>#N/A</v>
      </c>
      <c r="L36" s="17" t="e">
        <f>NA()</f>
        <v>#N/A</v>
      </c>
      <c r="M36" s="17" t="e">
        <f>NA()</f>
        <v>#N/A</v>
      </c>
      <c r="N36" s="17" t="e">
        <f>NA()</f>
        <v>#N/A</v>
      </c>
      <c r="O36" s="17" t="e">
        <f>NA()</f>
        <v>#N/A</v>
      </c>
      <c r="P36" s="17" t="e">
        <f>NA()</f>
        <v>#N/A</v>
      </c>
      <c r="Q36" s="17" t="e">
        <f>NA()</f>
        <v>#N/A</v>
      </c>
      <c r="R36" s="17" t="e">
        <f>NA()</f>
        <v>#N/A</v>
      </c>
      <c r="S36" s="17" t="e">
        <f>NA()</f>
        <v>#N/A</v>
      </c>
      <c r="T36" s="17" t="e">
        <f>NA()</f>
        <v>#N/A</v>
      </c>
      <c r="U36" s="17" t="e">
        <f>NA()</f>
        <v>#N/A</v>
      </c>
      <c r="V36" s="17" t="e">
        <f>NA()</f>
        <v>#N/A</v>
      </c>
      <c r="W36" s="17" t="e">
        <f>NA()</f>
        <v>#N/A</v>
      </c>
      <c r="X36" s="17" t="e">
        <f>NA()</f>
        <v>#N/A</v>
      </c>
      <c r="Y36" s="17" t="e">
        <f>NA()</f>
        <v>#N/A</v>
      </c>
      <c r="Z36" s="17" t="e">
        <f>NA()</f>
        <v>#N/A</v>
      </c>
      <c r="AA36" s="17" t="e">
        <f>NA()</f>
        <v>#N/A</v>
      </c>
      <c r="AB36" s="17" t="e">
        <f>NA()</f>
        <v>#N/A</v>
      </c>
      <c r="AC36" s="17" t="e">
        <f>NA()</f>
        <v>#N/A</v>
      </c>
      <c r="AD36" s="17" t="e">
        <f>NA()</f>
        <v>#N/A</v>
      </c>
      <c r="AE36" s="17" t="e">
        <f>NA()</f>
        <v>#N/A</v>
      </c>
      <c r="AF36" s="17" t="e">
        <f>NA()</f>
        <v>#N/A</v>
      </c>
    </row>
    <row r="37" spans="1:32" x14ac:dyDescent="0.25">
      <c r="B37" s="17">
        <v>2006</v>
      </c>
      <c r="C37" s="17" t="e">
        <f>NA()</f>
        <v>#N/A</v>
      </c>
      <c r="D37" s="17" t="e">
        <f>NA()</f>
        <v>#N/A</v>
      </c>
      <c r="E37" s="17" t="e">
        <f>NA()</f>
        <v>#N/A</v>
      </c>
      <c r="F37" s="17" t="e">
        <f>NA()</f>
        <v>#N/A</v>
      </c>
      <c r="G37" s="17" t="e">
        <f>NA()</f>
        <v>#N/A</v>
      </c>
      <c r="H37" s="17" t="e">
        <f>NA()</f>
        <v>#N/A</v>
      </c>
      <c r="I37" s="17" t="e">
        <f>NA()</f>
        <v>#N/A</v>
      </c>
      <c r="J37" s="17" t="e">
        <f>NA()</f>
        <v>#N/A</v>
      </c>
      <c r="K37" s="17" t="e">
        <f>NA()</f>
        <v>#N/A</v>
      </c>
      <c r="L37" s="17" t="e">
        <f>NA()</f>
        <v>#N/A</v>
      </c>
      <c r="M37" s="17" t="e">
        <f>NA()</f>
        <v>#N/A</v>
      </c>
      <c r="N37" s="17" t="e">
        <f>NA()</f>
        <v>#N/A</v>
      </c>
      <c r="O37" s="17" t="e">
        <f>NA()</f>
        <v>#N/A</v>
      </c>
      <c r="P37" s="17" t="e">
        <f>NA()</f>
        <v>#N/A</v>
      </c>
      <c r="Q37" s="17" t="e">
        <f>NA()</f>
        <v>#N/A</v>
      </c>
      <c r="R37" s="17" t="e">
        <f>NA()</f>
        <v>#N/A</v>
      </c>
      <c r="S37" s="17" t="e">
        <f>NA()</f>
        <v>#N/A</v>
      </c>
      <c r="T37" s="17" t="e">
        <f>NA()</f>
        <v>#N/A</v>
      </c>
      <c r="U37" s="17" t="e">
        <f>NA()</f>
        <v>#N/A</v>
      </c>
      <c r="V37" s="17" t="e">
        <f>NA()</f>
        <v>#N/A</v>
      </c>
      <c r="W37" s="17" t="e">
        <f>NA()</f>
        <v>#N/A</v>
      </c>
      <c r="X37" s="17" t="e">
        <f>NA()</f>
        <v>#N/A</v>
      </c>
      <c r="Y37" s="17" t="e">
        <f>NA()</f>
        <v>#N/A</v>
      </c>
      <c r="Z37" s="17" t="e">
        <f>NA()</f>
        <v>#N/A</v>
      </c>
      <c r="AA37" s="17" t="e">
        <f>NA()</f>
        <v>#N/A</v>
      </c>
      <c r="AB37" s="17" t="e">
        <f>NA()</f>
        <v>#N/A</v>
      </c>
      <c r="AC37" s="17" t="e">
        <f>NA()</f>
        <v>#N/A</v>
      </c>
      <c r="AD37" s="17" t="e">
        <f>NA()</f>
        <v>#N/A</v>
      </c>
      <c r="AE37" s="17" t="e">
        <f>NA()</f>
        <v>#N/A</v>
      </c>
      <c r="AF37" s="17" t="e">
        <f>NA()</f>
        <v>#N/A</v>
      </c>
    </row>
    <row r="38" spans="1:32" x14ac:dyDescent="0.25">
      <c r="A38" s="17">
        <v>0.99000000953674316</v>
      </c>
      <c r="B38" s="17">
        <v>2007</v>
      </c>
      <c r="C38" s="17">
        <v>0.33787733316421509</v>
      </c>
      <c r="D38" s="17">
        <v>0.31538233160972595</v>
      </c>
      <c r="E38" s="17">
        <v>0.33607438206672668</v>
      </c>
      <c r="F38" s="17">
        <v>0.37322330474853516</v>
      </c>
      <c r="G38" s="17">
        <v>0.38963064551353455</v>
      </c>
      <c r="H38" s="17">
        <v>6112493.5</v>
      </c>
      <c r="I38" s="17">
        <v>0.14160466194152832</v>
      </c>
      <c r="J38" s="17">
        <v>0.23201030492782593</v>
      </c>
      <c r="K38" s="17">
        <v>0.27146527171134949</v>
      </c>
      <c r="L38" s="17">
        <v>253395.0625</v>
      </c>
      <c r="M38" s="17">
        <v>0.21192316710948944</v>
      </c>
      <c r="N38" s="17">
        <v>0.28775495290756226</v>
      </c>
      <c r="O38" s="17">
        <v>8359875</v>
      </c>
      <c r="P38" s="17">
        <v>8178316</v>
      </c>
      <c r="Q38" s="17">
        <v>7098948.5</v>
      </c>
      <c r="R38" s="17">
        <v>6112493.5</v>
      </c>
      <c r="S38" s="17">
        <v>6112493.5</v>
      </c>
      <c r="T38" s="17">
        <v>0.29209378361701965</v>
      </c>
      <c r="U38" s="17">
        <v>64763614724096</v>
      </c>
      <c r="V38" s="17">
        <v>57289524379648</v>
      </c>
      <c r="W38" s="17">
        <v>58829526007808</v>
      </c>
      <c r="X38" s="17">
        <v>0.30632194876670837</v>
      </c>
      <c r="Y38" s="17">
        <v>0.32063788175582886</v>
      </c>
      <c r="Z38" s="17">
        <v>0.35345417261123657</v>
      </c>
      <c r="AA38" s="17">
        <v>7.6111E-3</v>
      </c>
      <c r="AB38" s="17">
        <f t="shared" si="0"/>
        <v>0.37471288951353454</v>
      </c>
      <c r="AC38" s="17">
        <f t="shared" si="1"/>
        <v>0.40454840151353455</v>
      </c>
      <c r="AD38" s="17">
        <f t="shared" si="2"/>
        <v>750</v>
      </c>
      <c r="AE38" s="17">
        <f t="shared" si="3"/>
        <v>0.37471288951353454</v>
      </c>
      <c r="AF38" s="17">
        <f t="shared" si="4"/>
        <v>2.9835512000000008E-2</v>
      </c>
    </row>
    <row r="39" spans="1:32" x14ac:dyDescent="0.25">
      <c r="B39" s="17">
        <v>2008</v>
      </c>
      <c r="C39" s="17" t="e">
        <f>NA()</f>
        <v>#N/A</v>
      </c>
      <c r="D39" s="17" t="e">
        <f>NA()</f>
        <v>#N/A</v>
      </c>
      <c r="E39" s="17" t="e">
        <f>NA()</f>
        <v>#N/A</v>
      </c>
      <c r="F39" s="17" t="e">
        <f>NA()</f>
        <v>#N/A</v>
      </c>
      <c r="G39" s="17" t="e">
        <f>NA()</f>
        <v>#N/A</v>
      </c>
      <c r="H39" s="17" t="e">
        <f>NA()</f>
        <v>#N/A</v>
      </c>
      <c r="I39" s="17" t="e">
        <f>NA()</f>
        <v>#N/A</v>
      </c>
      <c r="J39" s="17" t="e">
        <f>NA()</f>
        <v>#N/A</v>
      </c>
      <c r="K39" s="17" t="e">
        <f>NA()</f>
        <v>#N/A</v>
      </c>
      <c r="L39" s="17" t="e">
        <f>NA()</f>
        <v>#N/A</v>
      </c>
      <c r="M39" s="17" t="e">
        <f>NA()</f>
        <v>#N/A</v>
      </c>
      <c r="N39" s="17" t="e">
        <f>NA()</f>
        <v>#N/A</v>
      </c>
      <c r="O39" s="17" t="e">
        <f>NA()</f>
        <v>#N/A</v>
      </c>
      <c r="P39" s="17" t="e">
        <f>NA()</f>
        <v>#N/A</v>
      </c>
      <c r="Q39" s="17" t="e">
        <f>NA()</f>
        <v>#N/A</v>
      </c>
      <c r="R39" s="17" t="e">
        <f>NA()</f>
        <v>#N/A</v>
      </c>
      <c r="S39" s="17" t="e">
        <f>NA()</f>
        <v>#N/A</v>
      </c>
      <c r="T39" s="17" t="e">
        <f>NA()</f>
        <v>#N/A</v>
      </c>
      <c r="U39" s="17" t="e">
        <f>NA()</f>
        <v>#N/A</v>
      </c>
      <c r="V39" s="17" t="e">
        <f>NA()</f>
        <v>#N/A</v>
      </c>
      <c r="W39" s="17" t="e">
        <f>NA()</f>
        <v>#N/A</v>
      </c>
      <c r="X39" s="17" t="e">
        <f>NA()</f>
        <v>#N/A</v>
      </c>
      <c r="Y39" s="17" t="e">
        <f>NA()</f>
        <v>#N/A</v>
      </c>
      <c r="Z39" s="17" t="e">
        <f>NA()</f>
        <v>#N/A</v>
      </c>
      <c r="AA39" s="17" t="e">
        <f>NA()</f>
        <v>#N/A</v>
      </c>
      <c r="AB39" s="17" t="e">
        <f>NA()</f>
        <v>#N/A</v>
      </c>
      <c r="AC39" s="17" t="e">
        <f>NA()</f>
        <v>#N/A</v>
      </c>
      <c r="AD39" s="17" t="e">
        <f>NA()</f>
        <v>#N/A</v>
      </c>
      <c r="AE39" s="17" t="e">
        <f>NA()</f>
        <v>#N/A</v>
      </c>
      <c r="AF39" s="17" t="e">
        <f>NA()</f>
        <v>#N/A</v>
      </c>
    </row>
    <row r="40" spans="1:32" x14ac:dyDescent="0.25">
      <c r="B40" s="17">
        <v>2009</v>
      </c>
      <c r="C40" s="17" t="e">
        <f>NA()</f>
        <v>#N/A</v>
      </c>
      <c r="D40" s="17" t="e">
        <f>NA()</f>
        <v>#N/A</v>
      </c>
      <c r="E40" s="17" t="e">
        <f>NA()</f>
        <v>#N/A</v>
      </c>
      <c r="F40" s="17" t="e">
        <f>NA()</f>
        <v>#N/A</v>
      </c>
      <c r="G40" s="17" t="e">
        <f>NA()</f>
        <v>#N/A</v>
      </c>
      <c r="H40" s="17" t="e">
        <f>NA()</f>
        <v>#N/A</v>
      </c>
      <c r="I40" s="17" t="e">
        <f>NA()</f>
        <v>#N/A</v>
      </c>
      <c r="J40" s="17" t="e">
        <f>NA()</f>
        <v>#N/A</v>
      </c>
      <c r="K40" s="17" t="e">
        <f>NA()</f>
        <v>#N/A</v>
      </c>
      <c r="L40" s="17" t="e">
        <f>NA()</f>
        <v>#N/A</v>
      </c>
      <c r="M40" s="17" t="e">
        <f>NA()</f>
        <v>#N/A</v>
      </c>
      <c r="N40" s="17" t="e">
        <f>NA()</f>
        <v>#N/A</v>
      </c>
      <c r="O40" s="17" t="e">
        <f>NA()</f>
        <v>#N/A</v>
      </c>
      <c r="P40" s="17" t="e">
        <f>NA()</f>
        <v>#N/A</v>
      </c>
      <c r="Q40" s="17" t="e">
        <f>NA()</f>
        <v>#N/A</v>
      </c>
      <c r="R40" s="17" t="e">
        <f>NA()</f>
        <v>#N/A</v>
      </c>
      <c r="S40" s="17" t="e">
        <f>NA()</f>
        <v>#N/A</v>
      </c>
      <c r="T40" s="17" t="e">
        <f>NA()</f>
        <v>#N/A</v>
      </c>
      <c r="U40" s="17" t="e">
        <f>NA()</f>
        <v>#N/A</v>
      </c>
      <c r="V40" s="17" t="e">
        <f>NA()</f>
        <v>#N/A</v>
      </c>
      <c r="W40" s="17" t="e">
        <f>NA()</f>
        <v>#N/A</v>
      </c>
      <c r="X40" s="17" t="e">
        <f>NA()</f>
        <v>#N/A</v>
      </c>
      <c r="Y40" s="17" t="e">
        <f>NA()</f>
        <v>#N/A</v>
      </c>
      <c r="Z40" s="17" t="e">
        <f>NA()</f>
        <v>#N/A</v>
      </c>
      <c r="AA40" s="17" t="e">
        <f>NA()</f>
        <v>#N/A</v>
      </c>
      <c r="AB40" s="17" t="e">
        <f>NA()</f>
        <v>#N/A</v>
      </c>
      <c r="AC40" s="17" t="e">
        <f>NA()</f>
        <v>#N/A</v>
      </c>
      <c r="AD40" s="17" t="e">
        <f>NA()</f>
        <v>#N/A</v>
      </c>
      <c r="AE40" s="17" t="e">
        <f>NA()</f>
        <v>#N/A</v>
      </c>
      <c r="AF40" s="17" t="e">
        <f>NA()</f>
        <v>#N/A</v>
      </c>
    </row>
    <row r="41" spans="1:32" x14ac:dyDescent="0.25">
      <c r="A41" s="17">
        <v>0.99000000953674316</v>
      </c>
      <c r="B41" s="17">
        <v>2010</v>
      </c>
      <c r="C41" s="17">
        <v>0.34515035152435303</v>
      </c>
      <c r="D41" s="17">
        <v>0.31341904401779175</v>
      </c>
      <c r="E41" s="17">
        <v>0.3436170220375061</v>
      </c>
      <c r="F41" s="17">
        <v>0.38190540671348572</v>
      </c>
      <c r="G41" s="17">
        <v>0.39845246076583862</v>
      </c>
      <c r="H41" s="17">
        <v>4824176</v>
      </c>
      <c r="I41" s="17">
        <v>0.14113835990428925</v>
      </c>
      <c r="J41" s="17">
        <v>0.22856484353542328</v>
      </c>
      <c r="K41" s="17">
        <v>0.27422988414764404</v>
      </c>
      <c r="L41" s="17">
        <v>274539.4375</v>
      </c>
      <c r="M41" s="17">
        <v>0.29389438033103943</v>
      </c>
      <c r="N41" s="17">
        <v>0.39337053894996643</v>
      </c>
      <c r="O41" s="17">
        <v>6814925</v>
      </c>
      <c r="P41" s="17">
        <v>6950000</v>
      </c>
      <c r="Q41" s="17">
        <v>5842059</v>
      </c>
      <c r="R41" s="17">
        <v>4824176</v>
      </c>
      <c r="S41" s="17">
        <v>4824176</v>
      </c>
      <c r="T41" s="17">
        <v>0.28234928846359253</v>
      </c>
      <c r="U41" s="17">
        <v>58660352950272</v>
      </c>
      <c r="V41" s="17">
        <v>49768298446848</v>
      </c>
      <c r="W41" s="17">
        <v>51137298300928</v>
      </c>
      <c r="X41" s="17">
        <v>0.30357590317726135</v>
      </c>
      <c r="Y41" s="17">
        <v>0.31728252768516541</v>
      </c>
      <c r="Z41" s="17">
        <v>0.3611890971660614</v>
      </c>
      <c r="AA41" s="17">
        <v>8.2360300000000001E-3</v>
      </c>
      <c r="AB41" s="17">
        <f t="shared" si="0"/>
        <v>0.38230984196583861</v>
      </c>
      <c r="AC41" s="17">
        <f t="shared" si="1"/>
        <v>0.41459507956583863</v>
      </c>
      <c r="AD41" s="17">
        <f t="shared" si="2"/>
        <v>875</v>
      </c>
      <c r="AE41" s="17">
        <f t="shared" si="3"/>
        <v>0.38230984196583861</v>
      </c>
      <c r="AF41" s="17">
        <f t="shared" si="4"/>
        <v>3.2285237600000016E-2</v>
      </c>
    </row>
    <row r="42" spans="1:32" x14ac:dyDescent="0.25">
      <c r="B42" s="17">
        <v>2011</v>
      </c>
      <c r="C42" s="17" t="e">
        <f>NA()</f>
        <v>#N/A</v>
      </c>
      <c r="D42" s="17" t="e">
        <f>NA()</f>
        <v>#N/A</v>
      </c>
      <c r="E42" s="17" t="e">
        <f>NA()</f>
        <v>#N/A</v>
      </c>
      <c r="F42" s="17" t="e">
        <f>NA()</f>
        <v>#N/A</v>
      </c>
      <c r="G42" s="17" t="e">
        <f>NA()</f>
        <v>#N/A</v>
      </c>
      <c r="H42" s="17" t="e">
        <f>NA()</f>
        <v>#N/A</v>
      </c>
      <c r="I42" s="17" t="e">
        <f>NA()</f>
        <v>#N/A</v>
      </c>
      <c r="J42" s="17" t="e">
        <f>NA()</f>
        <v>#N/A</v>
      </c>
      <c r="K42" s="17" t="e">
        <f>NA()</f>
        <v>#N/A</v>
      </c>
      <c r="L42" s="17" t="e">
        <f>NA()</f>
        <v>#N/A</v>
      </c>
      <c r="M42" s="17" t="e">
        <f>NA()</f>
        <v>#N/A</v>
      </c>
      <c r="N42" s="17" t="e">
        <f>NA()</f>
        <v>#N/A</v>
      </c>
      <c r="O42" s="17" t="e">
        <f>NA()</f>
        <v>#N/A</v>
      </c>
      <c r="P42" s="17" t="e">
        <f>NA()</f>
        <v>#N/A</v>
      </c>
      <c r="Q42" s="17" t="e">
        <f>NA()</f>
        <v>#N/A</v>
      </c>
      <c r="R42" s="17" t="e">
        <f>NA()</f>
        <v>#N/A</v>
      </c>
      <c r="S42" s="17" t="e">
        <f>NA()</f>
        <v>#N/A</v>
      </c>
      <c r="T42" s="17" t="e">
        <f>NA()</f>
        <v>#N/A</v>
      </c>
      <c r="U42" s="17" t="e">
        <f>NA()</f>
        <v>#N/A</v>
      </c>
      <c r="V42" s="17" t="e">
        <f>NA()</f>
        <v>#N/A</v>
      </c>
      <c r="W42" s="17" t="e">
        <f>NA()</f>
        <v>#N/A</v>
      </c>
      <c r="X42" s="17" t="e">
        <f>NA()</f>
        <v>#N/A</v>
      </c>
      <c r="Y42" s="17" t="e">
        <f>NA()</f>
        <v>#N/A</v>
      </c>
      <c r="Z42" s="17" t="e">
        <f>NA()</f>
        <v>#N/A</v>
      </c>
      <c r="AA42" s="17" t="e">
        <f>NA()</f>
        <v>#N/A</v>
      </c>
      <c r="AB42" s="17" t="e">
        <f>NA()</f>
        <v>#N/A</v>
      </c>
      <c r="AC42" s="17" t="e">
        <f>NA()</f>
        <v>#N/A</v>
      </c>
      <c r="AD42" s="17" t="e">
        <f>NA()</f>
        <v>#N/A</v>
      </c>
      <c r="AE42" s="17" t="e">
        <f>NA()</f>
        <v>#N/A</v>
      </c>
      <c r="AF42" s="17" t="e">
        <f>NA()</f>
        <v>#N/A</v>
      </c>
    </row>
    <row r="43" spans="1:32" x14ac:dyDescent="0.25">
      <c r="B43" s="17">
        <v>2012</v>
      </c>
      <c r="C43" s="17" t="e">
        <f>NA()</f>
        <v>#N/A</v>
      </c>
      <c r="D43" s="17" t="e">
        <f>NA()</f>
        <v>#N/A</v>
      </c>
      <c r="E43" s="17" t="e">
        <f>NA()</f>
        <v>#N/A</v>
      </c>
      <c r="F43" s="17" t="e">
        <f>NA()</f>
        <v>#N/A</v>
      </c>
      <c r="G43" s="17" t="e">
        <f>NA()</f>
        <v>#N/A</v>
      </c>
      <c r="H43" s="17" t="e">
        <f>NA()</f>
        <v>#N/A</v>
      </c>
      <c r="I43" s="17" t="e">
        <f>NA()</f>
        <v>#N/A</v>
      </c>
      <c r="J43" s="17" t="e">
        <f>NA()</f>
        <v>#N/A</v>
      </c>
      <c r="K43" s="17" t="e">
        <f>NA()</f>
        <v>#N/A</v>
      </c>
      <c r="L43" s="17" t="e">
        <f>NA()</f>
        <v>#N/A</v>
      </c>
      <c r="M43" s="17" t="e">
        <f>NA()</f>
        <v>#N/A</v>
      </c>
      <c r="N43" s="17" t="e">
        <f>NA()</f>
        <v>#N/A</v>
      </c>
      <c r="O43" s="17" t="e">
        <f>NA()</f>
        <v>#N/A</v>
      </c>
      <c r="P43" s="17" t="e">
        <f>NA()</f>
        <v>#N/A</v>
      </c>
      <c r="Q43" s="17" t="e">
        <f>NA()</f>
        <v>#N/A</v>
      </c>
      <c r="R43" s="17" t="e">
        <f>NA()</f>
        <v>#N/A</v>
      </c>
      <c r="S43" s="17" t="e">
        <f>NA()</f>
        <v>#N/A</v>
      </c>
      <c r="T43" s="17" t="e">
        <f>NA()</f>
        <v>#N/A</v>
      </c>
      <c r="U43" s="17" t="e">
        <f>NA()</f>
        <v>#N/A</v>
      </c>
      <c r="V43" s="17" t="e">
        <f>NA()</f>
        <v>#N/A</v>
      </c>
      <c r="W43" s="17" t="e">
        <f>NA()</f>
        <v>#N/A</v>
      </c>
      <c r="X43" s="17" t="e">
        <f>NA()</f>
        <v>#N/A</v>
      </c>
      <c r="Y43" s="17" t="e">
        <f>NA()</f>
        <v>#N/A</v>
      </c>
      <c r="Z43" s="17" t="e">
        <f>NA()</f>
        <v>#N/A</v>
      </c>
      <c r="AA43" s="17" t="e">
        <f>NA()</f>
        <v>#N/A</v>
      </c>
      <c r="AB43" s="17" t="e">
        <f>NA()</f>
        <v>#N/A</v>
      </c>
      <c r="AC43" s="17" t="e">
        <f>NA()</f>
        <v>#N/A</v>
      </c>
      <c r="AD43" s="17" t="e">
        <f>NA()</f>
        <v>#N/A</v>
      </c>
      <c r="AE43" s="17" t="e">
        <f>NA()</f>
        <v>#N/A</v>
      </c>
      <c r="AF43" s="17" t="e">
        <f>NA()</f>
        <v>#N/A</v>
      </c>
    </row>
    <row r="44" spans="1:32" x14ac:dyDescent="0.25">
      <c r="A44" s="17">
        <v>0.99000000953674316</v>
      </c>
      <c r="B44" s="17">
        <v>2013</v>
      </c>
      <c r="C44" s="17">
        <v>0.36309894919395447</v>
      </c>
      <c r="D44" s="17">
        <v>0.32560703158378601</v>
      </c>
      <c r="E44" s="17">
        <v>0.34964859485626221</v>
      </c>
      <c r="F44" s="17">
        <v>0.39043596386909485</v>
      </c>
      <c r="G44" s="17">
        <v>0.40997117757797241</v>
      </c>
      <c r="H44" s="17">
        <v>5955552.5</v>
      </c>
      <c r="I44" s="17">
        <v>0.13987775146961212</v>
      </c>
      <c r="J44" s="17">
        <v>0.22669026255607605</v>
      </c>
      <c r="K44" s="17">
        <v>0.27237451076507568</v>
      </c>
      <c r="L44" s="17">
        <v>297676.125</v>
      </c>
      <c r="M44" s="17">
        <v>0.30066680908203125</v>
      </c>
      <c r="N44" s="17">
        <v>0.3935641348361969</v>
      </c>
      <c r="O44" s="17">
        <v>7880115</v>
      </c>
      <c r="P44" s="17">
        <v>7785465.5</v>
      </c>
      <c r="Q44" s="17">
        <v>7037677</v>
      </c>
      <c r="R44" s="17">
        <v>5955552.5</v>
      </c>
      <c r="S44" s="17">
        <v>5955552.5</v>
      </c>
      <c r="T44" s="17">
        <v>0.31536504626274109</v>
      </c>
      <c r="U44" s="17">
        <v>65507386458112</v>
      </c>
      <c r="V44" s="17">
        <v>61040993763328</v>
      </c>
      <c r="W44" s="17">
        <v>63061993979904</v>
      </c>
      <c r="X44" s="17">
        <v>0.31738650798797607</v>
      </c>
      <c r="Y44" s="17">
        <v>0.33491727709770203</v>
      </c>
      <c r="Z44" s="17">
        <v>0.37049096822738647</v>
      </c>
      <c r="AA44" s="17">
        <v>9.6964100000000008E-3</v>
      </c>
      <c r="AB44" s="17">
        <f t="shared" si="0"/>
        <v>0.39096621397797243</v>
      </c>
      <c r="AC44" s="17">
        <f t="shared" si="1"/>
        <v>0.42897614117797239</v>
      </c>
      <c r="AD44" s="17">
        <f t="shared" si="2"/>
        <v>1000</v>
      </c>
      <c r="AE44" s="17">
        <f t="shared" si="3"/>
        <v>0.39096621397797243</v>
      </c>
      <c r="AF44" s="17">
        <f t="shared" si="4"/>
        <v>3.800992719999996E-2</v>
      </c>
    </row>
    <row r="45" spans="1:32" x14ac:dyDescent="0.25">
      <c r="A45" s="17">
        <v>0.99500000476837158</v>
      </c>
      <c r="B45" s="17">
        <v>1989</v>
      </c>
      <c r="C45" s="17">
        <v>0.22425945103168488</v>
      </c>
      <c r="D45" s="17">
        <v>0.20467159152030945</v>
      </c>
      <c r="E45" s="17">
        <v>0.21679218113422394</v>
      </c>
      <c r="F45" s="17">
        <v>0.23627544939517975</v>
      </c>
      <c r="G45" s="17">
        <v>0.24824370443820953</v>
      </c>
      <c r="H45" s="17">
        <v>2826527.25</v>
      </c>
      <c r="I45" s="17">
        <v>5.4217886179685593E-2</v>
      </c>
      <c r="J45" s="17">
        <v>0.13971051573753357</v>
      </c>
      <c r="K45" s="17">
        <v>0.14265112578868866</v>
      </c>
      <c r="L45" s="17">
        <v>70325.9921875</v>
      </c>
      <c r="M45" s="17">
        <v>6.9216310977935791E-2</v>
      </c>
      <c r="N45" s="17">
        <v>0.12272607535123825</v>
      </c>
      <c r="O45" s="17">
        <v>3477691</v>
      </c>
      <c r="P45" s="17">
        <v>3231900</v>
      </c>
      <c r="Q45" s="17">
        <v>3137603.25</v>
      </c>
      <c r="R45" s="17">
        <v>2826527.25</v>
      </c>
      <c r="S45" s="17">
        <v>2826527.25</v>
      </c>
      <c r="T45" s="17">
        <v>0.17472578585147858</v>
      </c>
      <c r="U45" s="17">
        <v>17265398382592</v>
      </c>
      <c r="V45" s="17">
        <v>16896576454656</v>
      </c>
      <c r="W45" s="17">
        <v>17165577093120</v>
      </c>
      <c r="X45" s="17">
        <v>0.19735927879810333</v>
      </c>
      <c r="Y45" s="17">
        <v>0.20801393687725067</v>
      </c>
      <c r="Z45" s="17">
        <v>0.22906574606895447</v>
      </c>
      <c r="AD45" s="17">
        <f>AD44</f>
        <v>1000</v>
      </c>
      <c r="AE45" s="17">
        <v>0</v>
      </c>
      <c r="AF45" s="17">
        <v>0</v>
      </c>
    </row>
    <row r="46" spans="1:32" x14ac:dyDescent="0.25">
      <c r="A46" s="17">
        <v>0.99500000476837158</v>
      </c>
      <c r="B46" s="17">
        <v>1992</v>
      </c>
      <c r="C46" s="17">
        <v>0.22567176818847656</v>
      </c>
      <c r="D46" s="17">
        <v>0.20417043566703796</v>
      </c>
      <c r="E46" s="17">
        <v>0.21344280242919922</v>
      </c>
      <c r="F46" s="17">
        <v>0.23491501808166504</v>
      </c>
      <c r="G46" s="17">
        <v>0.24649626016616821</v>
      </c>
      <c r="H46" s="17">
        <v>3221048.25</v>
      </c>
      <c r="I46" s="17">
        <v>6.1852660030126572E-2</v>
      </c>
      <c r="J46" s="17">
        <v>0.13618183135986328</v>
      </c>
      <c r="K46" s="17">
        <v>0.14226078987121582</v>
      </c>
      <c r="L46" s="17">
        <v>92640.90625</v>
      </c>
      <c r="M46" s="17">
        <v>8.0045677721500397E-2</v>
      </c>
      <c r="N46" s="17">
        <v>0.13546451926231384</v>
      </c>
      <c r="O46" s="17">
        <v>3615303</v>
      </c>
      <c r="P46" s="17">
        <v>3578765</v>
      </c>
      <c r="Q46" s="17">
        <v>3694294.25</v>
      </c>
      <c r="R46" s="17">
        <v>3221048.25</v>
      </c>
      <c r="S46" s="17">
        <v>3221048.25</v>
      </c>
      <c r="T46" s="17">
        <v>0.15758349001407623</v>
      </c>
      <c r="U46" s="17">
        <v>17890340241408</v>
      </c>
      <c r="V46" s="17">
        <v>19831034216448</v>
      </c>
      <c r="W46" s="17">
        <v>20135834288128</v>
      </c>
      <c r="X46" s="17">
        <v>0.19463217258453369</v>
      </c>
      <c r="Y46" s="17">
        <v>0.20598885416984558</v>
      </c>
      <c r="Z46" s="17">
        <v>0.2253490686416626</v>
      </c>
      <c r="AD46" s="17">
        <v>1000</v>
      </c>
      <c r="AE46" s="17">
        <v>0</v>
      </c>
      <c r="AF46" s="17">
        <v>0</v>
      </c>
    </row>
    <row r="47" spans="1:32" x14ac:dyDescent="0.25">
      <c r="A47" s="17">
        <v>0.99500000476837158</v>
      </c>
      <c r="B47" s="17">
        <v>1995</v>
      </c>
      <c r="C47" s="17">
        <v>0.26949301362037659</v>
      </c>
      <c r="D47" s="17">
        <v>0.24615846574306488</v>
      </c>
      <c r="E47" s="17">
        <v>0.25827595591545105</v>
      </c>
      <c r="F47" s="17">
        <v>0.28174832463264465</v>
      </c>
      <c r="G47" s="17">
        <v>0.29378983378410339</v>
      </c>
      <c r="H47" s="17">
        <v>3802549.25</v>
      </c>
      <c r="I47" s="17">
        <v>7.2583615779876709E-2</v>
      </c>
      <c r="J47" s="17">
        <v>0.14425180852413177</v>
      </c>
      <c r="K47" s="17">
        <v>0.15859112143516541</v>
      </c>
      <c r="L47" s="17">
        <v>122813.1484375</v>
      </c>
      <c r="M47" s="17">
        <v>8.8967800140380859E-2</v>
      </c>
      <c r="N47" s="17">
        <v>0.13921120762825012</v>
      </c>
      <c r="O47" s="17">
        <v>4484232</v>
      </c>
      <c r="P47" s="17">
        <v>4507108</v>
      </c>
      <c r="Q47" s="17">
        <v>4772104</v>
      </c>
      <c r="R47" s="17">
        <v>3802549.25</v>
      </c>
      <c r="S47" s="17">
        <v>3802549.25</v>
      </c>
      <c r="T47" s="17">
        <v>0.17269586026668549</v>
      </c>
      <c r="U47" s="17">
        <v>20996631298048</v>
      </c>
      <c r="V47" s="17">
        <v>23171841392640</v>
      </c>
      <c r="W47" s="17">
        <v>23566940635136</v>
      </c>
      <c r="X47" s="17">
        <v>0.23282285034656525</v>
      </c>
      <c r="Y47" s="17">
        <v>0.24468086659908295</v>
      </c>
      <c r="Z47" s="17">
        <v>0.27071094512939453</v>
      </c>
    </row>
    <row r="48" spans="1:32" x14ac:dyDescent="0.25">
      <c r="A48" s="17">
        <v>0.99500000476837158</v>
      </c>
      <c r="B48" s="17">
        <v>1998</v>
      </c>
      <c r="C48" s="17">
        <v>0.25512060523033142</v>
      </c>
      <c r="D48" s="17">
        <v>0.23489418625831604</v>
      </c>
      <c r="E48" s="17">
        <v>0.24853923916816711</v>
      </c>
      <c r="F48" s="17">
        <v>0.27337577939033508</v>
      </c>
      <c r="G48" s="17">
        <v>0.29031282663345337</v>
      </c>
      <c r="H48" s="17">
        <v>5444321</v>
      </c>
      <c r="I48" s="17">
        <v>7.8084811568260193E-2</v>
      </c>
      <c r="J48" s="17">
        <v>0.15841010212898254</v>
      </c>
      <c r="K48" s="17">
        <v>0.16009506583213806</v>
      </c>
      <c r="L48" s="17">
        <v>149265.921875</v>
      </c>
      <c r="M48" s="17">
        <v>0.10217519104480743</v>
      </c>
      <c r="N48" s="17">
        <v>0.1575484573841095</v>
      </c>
      <c r="O48" s="17">
        <v>5883425</v>
      </c>
      <c r="P48" s="17">
        <v>5930350</v>
      </c>
      <c r="Q48" s="17">
        <v>6200904.5</v>
      </c>
      <c r="R48" s="17">
        <v>5444321</v>
      </c>
      <c r="S48" s="17">
        <v>5444321</v>
      </c>
      <c r="T48" s="17">
        <v>0.19453974068164825</v>
      </c>
      <c r="U48" s="17">
        <v>28997215846400</v>
      </c>
      <c r="V48" s="17">
        <v>30927476490240</v>
      </c>
      <c r="W48" s="17">
        <v>31665577525248</v>
      </c>
      <c r="X48" s="17">
        <v>0.22330786287784576</v>
      </c>
      <c r="Y48" s="17">
        <v>0.23986443877220154</v>
      </c>
      <c r="Z48" s="17">
        <v>0.26605519652366638</v>
      </c>
    </row>
    <row r="49" spans="1:32" x14ac:dyDescent="0.25">
      <c r="A49" s="17">
        <v>0.99500000476837158</v>
      </c>
      <c r="B49" s="17">
        <v>2001</v>
      </c>
      <c r="C49" s="17">
        <v>0.23732970654964447</v>
      </c>
      <c r="D49" s="17">
        <v>0.22083458304405212</v>
      </c>
      <c r="E49" s="17">
        <v>0.22878038883209229</v>
      </c>
      <c r="F49" s="17">
        <v>0.25582635402679443</v>
      </c>
      <c r="G49" s="17">
        <v>0.27472728490829468</v>
      </c>
      <c r="H49" s="17">
        <v>6512573</v>
      </c>
      <c r="I49" s="17">
        <v>6.5901443362236023E-2</v>
      </c>
      <c r="J49" s="17">
        <v>0.14233732223510742</v>
      </c>
      <c r="K49" s="17">
        <v>0.15471956133842468</v>
      </c>
      <c r="L49" s="17">
        <v>176961.359375</v>
      </c>
      <c r="M49" s="17">
        <v>0.11378967761993408</v>
      </c>
      <c r="N49" s="17">
        <v>0.16529713571071625</v>
      </c>
      <c r="O49" s="17">
        <v>8920384</v>
      </c>
      <c r="P49" s="17">
        <v>8841550</v>
      </c>
      <c r="Q49" s="17">
        <v>7419963.5</v>
      </c>
      <c r="R49" s="17">
        <v>6512573</v>
      </c>
      <c r="S49" s="17">
        <v>6512573</v>
      </c>
      <c r="T49" s="17">
        <v>0.19092686474323273</v>
      </c>
      <c r="U49" s="17">
        <v>42306317058048</v>
      </c>
      <c r="V49" s="17">
        <v>36314783154176</v>
      </c>
      <c r="W49" s="17">
        <v>37261160742912</v>
      </c>
      <c r="X49" s="17">
        <v>0.21170233190059662</v>
      </c>
      <c r="Y49" s="17">
        <v>0.22683259844779968</v>
      </c>
      <c r="Z49" s="17">
        <v>0.24826441705226898</v>
      </c>
    </row>
    <row r="50" spans="1:32" x14ac:dyDescent="0.25">
      <c r="A50" s="17">
        <v>0.99500000476837158</v>
      </c>
      <c r="B50" s="17">
        <v>2004</v>
      </c>
      <c r="C50" s="17">
        <v>0.24491880834102631</v>
      </c>
      <c r="D50" s="17">
        <v>0.22710154950618744</v>
      </c>
      <c r="E50" s="17">
        <v>0.23984178900718689</v>
      </c>
      <c r="F50" s="17">
        <v>0.26664069294929504</v>
      </c>
      <c r="G50" s="17">
        <v>0.28318652510643005</v>
      </c>
      <c r="H50" s="17">
        <v>7310953</v>
      </c>
      <c r="I50" s="17">
        <v>7.8973934054374695E-2</v>
      </c>
      <c r="J50" s="17">
        <v>0.14337059855461121</v>
      </c>
      <c r="K50" s="17">
        <v>0.16479308903217316</v>
      </c>
      <c r="L50" s="17">
        <v>197561.125</v>
      </c>
      <c r="M50" s="17">
        <v>0.13547396659851074</v>
      </c>
      <c r="N50" s="17">
        <v>0.19186651706695557</v>
      </c>
      <c r="O50" s="17">
        <v>9550075</v>
      </c>
      <c r="P50" s="17">
        <v>9955000</v>
      </c>
      <c r="Q50" s="17">
        <v>8365873.5</v>
      </c>
      <c r="R50" s="17">
        <v>7310953</v>
      </c>
      <c r="S50" s="17">
        <v>7310953</v>
      </c>
      <c r="T50" s="17">
        <v>0.20217856764793396</v>
      </c>
      <c r="U50" s="17">
        <v>50381514080256</v>
      </c>
      <c r="V50" s="17">
        <v>43409570004992</v>
      </c>
      <c r="W50" s="17">
        <v>44411568259072</v>
      </c>
      <c r="X50" s="17">
        <v>0.22051626443862915</v>
      </c>
      <c r="Y50" s="17">
        <v>0.23384152352809906</v>
      </c>
      <c r="Z50" s="17">
        <v>0.25699225068092346</v>
      </c>
    </row>
    <row r="51" spans="1:32" x14ac:dyDescent="0.25">
      <c r="A51" s="17">
        <v>0.99500000476837158</v>
      </c>
      <c r="B51" s="17">
        <v>2007</v>
      </c>
      <c r="C51" s="17">
        <v>0.24959693849086761</v>
      </c>
      <c r="D51" s="17">
        <v>0.23234035074710846</v>
      </c>
      <c r="E51" s="17">
        <v>0.24946807324886322</v>
      </c>
      <c r="F51" s="17">
        <v>0.27721497416496277</v>
      </c>
      <c r="G51" s="17">
        <v>0.2961355447769165</v>
      </c>
      <c r="H51" s="17">
        <v>9256267</v>
      </c>
      <c r="I51" s="17">
        <v>8.8483057916164398E-2</v>
      </c>
      <c r="J51" s="17">
        <v>0.15998852252960205</v>
      </c>
      <c r="K51" s="17">
        <v>0.18670174479484558</v>
      </c>
      <c r="L51" s="17">
        <v>253395.0625</v>
      </c>
      <c r="M51" s="17">
        <v>0.11106889694929123</v>
      </c>
      <c r="N51" s="17">
        <v>0.2058112770318985</v>
      </c>
      <c r="O51" s="17">
        <v>11929836</v>
      </c>
      <c r="P51" s="17">
        <v>12163000</v>
      </c>
      <c r="Q51" s="17">
        <v>10829858</v>
      </c>
      <c r="R51" s="17">
        <v>9256267</v>
      </c>
      <c r="S51" s="17">
        <v>9256267</v>
      </c>
      <c r="T51" s="17">
        <v>0.22101862728595734</v>
      </c>
      <c r="U51" s="17">
        <v>64763614724096</v>
      </c>
      <c r="V51" s="17">
        <v>57289524379648</v>
      </c>
      <c r="W51" s="17">
        <v>58829526007808</v>
      </c>
      <c r="X51" s="17">
        <v>0.22489184141159058</v>
      </c>
      <c r="Y51" s="17">
        <v>0.2408883273601532</v>
      </c>
      <c r="Z51" s="17">
        <v>0.26874148845672607</v>
      </c>
    </row>
    <row r="52" spans="1:32" x14ac:dyDescent="0.25">
      <c r="A52" s="17">
        <v>0.99500000476837158</v>
      </c>
      <c r="B52" s="17">
        <v>2010</v>
      </c>
      <c r="C52" s="17">
        <v>0.258888840675354</v>
      </c>
      <c r="D52" s="17">
        <v>0.23200751841068268</v>
      </c>
      <c r="E52" s="17">
        <v>0.25612074136734009</v>
      </c>
      <c r="F52" s="17">
        <v>0.28750646114349365</v>
      </c>
      <c r="G52" s="17">
        <v>0.30658066272735596</v>
      </c>
      <c r="H52" s="17">
        <v>7994977.5</v>
      </c>
      <c r="I52" s="17">
        <v>7.3415614664554596E-2</v>
      </c>
      <c r="J52" s="17">
        <v>0.14872413873672485</v>
      </c>
      <c r="K52" s="17">
        <v>0.17736800014972687</v>
      </c>
      <c r="L52" s="17">
        <v>274539.4375</v>
      </c>
      <c r="M52" s="17">
        <v>0.19761212170124054</v>
      </c>
      <c r="N52" s="17">
        <v>0.28440052270889282</v>
      </c>
      <c r="O52" s="17">
        <v>11231211</v>
      </c>
      <c r="P52" s="17">
        <v>11041033</v>
      </c>
      <c r="Q52" s="17">
        <v>9406579</v>
      </c>
      <c r="R52" s="17">
        <v>7994977.5</v>
      </c>
      <c r="S52" s="17">
        <v>7994977.5</v>
      </c>
      <c r="T52" s="17">
        <v>0.21784235537052155</v>
      </c>
      <c r="U52" s="17">
        <v>58660352950272</v>
      </c>
      <c r="V52" s="17">
        <v>49768298446848</v>
      </c>
      <c r="W52" s="17">
        <v>51137298300928</v>
      </c>
      <c r="X52" s="17">
        <v>0.22490683197975159</v>
      </c>
      <c r="Y52" s="17">
        <v>0.24016179144382477</v>
      </c>
      <c r="Z52" s="17">
        <v>0.27596408128738403</v>
      </c>
      <c r="AE52" s="17" t="s">
        <v>48</v>
      </c>
      <c r="AF52" s="17" t="s">
        <v>49</v>
      </c>
    </row>
    <row r="53" spans="1:32" x14ac:dyDescent="0.25">
      <c r="A53" s="17">
        <v>0.99500000476837158</v>
      </c>
      <c r="B53" s="17">
        <v>2013</v>
      </c>
      <c r="C53" s="17">
        <v>0.27409300208091736</v>
      </c>
      <c r="D53" s="17">
        <v>0.24454471468925476</v>
      </c>
      <c r="E53" s="17">
        <v>0.26383635401725769</v>
      </c>
      <c r="F53" s="17">
        <v>0.29454860091209412</v>
      </c>
      <c r="G53" s="17">
        <v>0.31715679168701172</v>
      </c>
      <c r="H53" s="17">
        <v>9089007</v>
      </c>
      <c r="I53" s="17">
        <v>8.3366408944129944E-2</v>
      </c>
      <c r="J53" s="17">
        <v>0.1515776515007019</v>
      </c>
      <c r="K53" s="17">
        <v>0.1781577467918396</v>
      </c>
      <c r="L53" s="17">
        <v>297676.125</v>
      </c>
      <c r="M53" s="17">
        <v>0.21769355237483978</v>
      </c>
      <c r="N53" s="17">
        <v>0.29082173109054565</v>
      </c>
      <c r="O53" s="17">
        <v>12011875</v>
      </c>
      <c r="P53" s="17">
        <v>12041635</v>
      </c>
      <c r="Q53" s="17">
        <v>10745310</v>
      </c>
      <c r="R53" s="17">
        <v>9089007</v>
      </c>
      <c r="S53" s="17">
        <v>9089007</v>
      </c>
      <c r="T53" s="17">
        <v>0.24327929317951202</v>
      </c>
      <c r="U53" s="17">
        <v>65507386458112</v>
      </c>
      <c r="V53" s="17">
        <v>61040993763328</v>
      </c>
      <c r="W53" s="17">
        <v>63061993979904</v>
      </c>
      <c r="X53" s="17">
        <v>0.23870094120502472</v>
      </c>
      <c r="Y53" s="17">
        <v>0.25829830765724182</v>
      </c>
      <c r="Z53" s="17">
        <v>0.28719758987426758</v>
      </c>
      <c r="AD53" s="17">
        <f>AD54</f>
        <v>0</v>
      </c>
      <c r="AE53" s="17">
        <v>0</v>
      </c>
      <c r="AF53" s="17">
        <v>0</v>
      </c>
    </row>
    <row r="54" spans="1:32" x14ac:dyDescent="0.25">
      <c r="A54" s="17">
        <v>0.99900001287460327</v>
      </c>
      <c r="B54" s="17">
        <v>1989</v>
      </c>
      <c r="C54" s="17">
        <v>0.10836915671825409</v>
      </c>
      <c r="D54" s="17">
        <v>9.8176330327987671E-2</v>
      </c>
      <c r="E54" s="17">
        <v>0.10390760004520416</v>
      </c>
      <c r="F54" s="17">
        <v>0.11454197764396667</v>
      </c>
      <c r="G54" s="17">
        <v>0.12841790914535522</v>
      </c>
      <c r="H54" s="17">
        <v>7816582</v>
      </c>
      <c r="I54" s="17">
        <v>1.4387614093720913E-2</v>
      </c>
      <c r="J54" s="17">
        <v>4.9594175070524216E-2</v>
      </c>
      <c r="K54" s="17">
        <v>5.1557675004005432E-2</v>
      </c>
      <c r="L54" s="17">
        <v>70325.9921875</v>
      </c>
      <c r="M54" s="17">
        <v>2.0766939967870712E-2</v>
      </c>
      <c r="N54" s="17">
        <v>4.6486135572195053E-2</v>
      </c>
      <c r="O54" s="17">
        <v>9702650</v>
      </c>
      <c r="P54" s="17">
        <v>9637500</v>
      </c>
      <c r="Q54" s="17">
        <v>9495476</v>
      </c>
      <c r="R54" s="17">
        <v>7816582</v>
      </c>
      <c r="S54" s="17">
        <v>7816582</v>
      </c>
      <c r="T54" s="17">
        <v>8.6918272078037262E-2</v>
      </c>
      <c r="U54" s="17">
        <v>17265398382592</v>
      </c>
      <c r="V54" s="17">
        <v>16896576454656</v>
      </c>
      <c r="W54" s="17">
        <v>17165577093120</v>
      </c>
      <c r="X54" s="17">
        <v>9.3983501195907593E-2</v>
      </c>
      <c r="Y54" s="17">
        <v>0.10601042956113815</v>
      </c>
      <c r="Z54" s="17">
        <v>0.11795017123222351</v>
      </c>
      <c r="AA54" s="17">
        <v>1.166886E-2</v>
      </c>
      <c r="AB54" s="17">
        <f>G54-(1.96*AA54)</f>
        <v>0.10554694354535522</v>
      </c>
      <c r="AC54" s="17">
        <f>G54+(1.96*AA54)</f>
        <v>0.15128887474535521</v>
      </c>
      <c r="AD54" s="17">
        <f>1000*(B54-B$20)/(B$44-B$20)</f>
        <v>0</v>
      </c>
      <c r="AE54" s="17">
        <f>AB54</f>
        <v>0.10554694354535522</v>
      </c>
      <c r="AF54" s="17">
        <f>AC54-AB54</f>
        <v>4.5741931199999988E-2</v>
      </c>
    </row>
    <row r="55" spans="1:32" x14ac:dyDescent="0.25">
      <c r="B55" s="17">
        <v>1990</v>
      </c>
      <c r="C55" s="17" t="e">
        <f>NA()</f>
        <v>#N/A</v>
      </c>
      <c r="D55" s="17" t="e">
        <f>NA()</f>
        <v>#N/A</v>
      </c>
      <c r="E55" s="17" t="e">
        <f>NA()</f>
        <v>#N/A</v>
      </c>
      <c r="F55" s="17" t="e">
        <f>NA()</f>
        <v>#N/A</v>
      </c>
      <c r="G55" s="17" t="e">
        <f>NA()</f>
        <v>#N/A</v>
      </c>
      <c r="H55" s="17" t="e">
        <f>NA()</f>
        <v>#N/A</v>
      </c>
      <c r="I55" s="17" t="e">
        <f>NA()</f>
        <v>#N/A</v>
      </c>
      <c r="J55" s="17" t="e">
        <f>NA()</f>
        <v>#N/A</v>
      </c>
      <c r="K55" s="17" t="e">
        <f>NA()</f>
        <v>#N/A</v>
      </c>
      <c r="L55" s="17" t="e">
        <f>NA()</f>
        <v>#N/A</v>
      </c>
      <c r="M55" s="17" t="e">
        <f>NA()</f>
        <v>#N/A</v>
      </c>
      <c r="N55" s="17" t="e">
        <f>NA()</f>
        <v>#N/A</v>
      </c>
      <c r="O55" s="17" t="e">
        <f>NA()</f>
        <v>#N/A</v>
      </c>
      <c r="P55" s="17" t="e">
        <f>NA()</f>
        <v>#N/A</v>
      </c>
      <c r="Q55" s="17" t="e">
        <f>NA()</f>
        <v>#N/A</v>
      </c>
      <c r="R55" s="17" t="e">
        <f>NA()</f>
        <v>#N/A</v>
      </c>
      <c r="S55" s="17" t="e">
        <f>NA()</f>
        <v>#N/A</v>
      </c>
      <c r="T55" s="17" t="e">
        <f>NA()</f>
        <v>#N/A</v>
      </c>
      <c r="U55" s="17" t="e">
        <f>NA()</f>
        <v>#N/A</v>
      </c>
      <c r="V55" s="17" t="e">
        <f>NA()</f>
        <v>#N/A</v>
      </c>
      <c r="W55" s="17" t="e">
        <f>NA()</f>
        <v>#N/A</v>
      </c>
      <c r="X55" s="17" t="e">
        <f>NA()</f>
        <v>#N/A</v>
      </c>
      <c r="Y55" s="17" t="e">
        <f>NA()</f>
        <v>#N/A</v>
      </c>
      <c r="Z55" s="17" t="e">
        <f>NA()</f>
        <v>#N/A</v>
      </c>
      <c r="AA55" s="17" t="e">
        <f>NA()</f>
        <v>#N/A</v>
      </c>
      <c r="AB55" s="17" t="e">
        <f>NA()</f>
        <v>#N/A</v>
      </c>
      <c r="AC55" s="17" t="e">
        <f>NA()</f>
        <v>#N/A</v>
      </c>
      <c r="AD55" s="17" t="e">
        <f>NA()</f>
        <v>#N/A</v>
      </c>
      <c r="AE55" s="17" t="e">
        <f>NA()</f>
        <v>#N/A</v>
      </c>
      <c r="AF55" s="17" t="e">
        <f>NA()</f>
        <v>#N/A</v>
      </c>
    </row>
    <row r="56" spans="1:32" x14ac:dyDescent="0.25">
      <c r="B56" s="17">
        <v>1991</v>
      </c>
      <c r="C56" s="17" t="e">
        <f>NA()</f>
        <v>#N/A</v>
      </c>
      <c r="D56" s="17" t="e">
        <f>NA()</f>
        <v>#N/A</v>
      </c>
      <c r="E56" s="17" t="e">
        <f>NA()</f>
        <v>#N/A</v>
      </c>
      <c r="F56" s="17" t="e">
        <f>NA()</f>
        <v>#N/A</v>
      </c>
      <c r="G56" s="17" t="e">
        <f>NA()</f>
        <v>#N/A</v>
      </c>
      <c r="H56" s="17" t="e">
        <f>NA()</f>
        <v>#N/A</v>
      </c>
      <c r="I56" s="17" t="e">
        <f>NA()</f>
        <v>#N/A</v>
      </c>
      <c r="J56" s="17" t="e">
        <f>NA()</f>
        <v>#N/A</v>
      </c>
      <c r="K56" s="17" t="e">
        <f>NA()</f>
        <v>#N/A</v>
      </c>
      <c r="L56" s="17" t="e">
        <f>NA()</f>
        <v>#N/A</v>
      </c>
      <c r="M56" s="17" t="e">
        <f>NA()</f>
        <v>#N/A</v>
      </c>
      <c r="N56" s="17" t="e">
        <f>NA()</f>
        <v>#N/A</v>
      </c>
      <c r="O56" s="17" t="e">
        <f>NA()</f>
        <v>#N/A</v>
      </c>
      <c r="P56" s="17" t="e">
        <f>NA()</f>
        <v>#N/A</v>
      </c>
      <c r="Q56" s="17" t="e">
        <f>NA()</f>
        <v>#N/A</v>
      </c>
      <c r="R56" s="17" t="e">
        <f>NA()</f>
        <v>#N/A</v>
      </c>
      <c r="S56" s="17" t="e">
        <f>NA()</f>
        <v>#N/A</v>
      </c>
      <c r="T56" s="17" t="e">
        <f>NA()</f>
        <v>#N/A</v>
      </c>
      <c r="U56" s="17" t="e">
        <f>NA()</f>
        <v>#N/A</v>
      </c>
      <c r="V56" s="17" t="e">
        <f>NA()</f>
        <v>#N/A</v>
      </c>
      <c r="W56" s="17" t="e">
        <f>NA()</f>
        <v>#N/A</v>
      </c>
      <c r="X56" s="17" t="e">
        <f>NA()</f>
        <v>#N/A</v>
      </c>
      <c r="Y56" s="17" t="e">
        <f>NA()</f>
        <v>#N/A</v>
      </c>
      <c r="Z56" s="17" t="e">
        <f>NA()</f>
        <v>#N/A</v>
      </c>
      <c r="AA56" s="17" t="e">
        <f>NA()</f>
        <v>#N/A</v>
      </c>
      <c r="AB56" s="17" t="e">
        <f>NA()</f>
        <v>#N/A</v>
      </c>
      <c r="AC56" s="17" t="e">
        <f>NA()</f>
        <v>#N/A</v>
      </c>
      <c r="AD56" s="17" t="e">
        <f>NA()</f>
        <v>#N/A</v>
      </c>
      <c r="AE56" s="17" t="e">
        <f>NA()</f>
        <v>#N/A</v>
      </c>
      <c r="AF56" s="17" t="e">
        <f>NA()</f>
        <v>#N/A</v>
      </c>
    </row>
    <row r="57" spans="1:32" x14ac:dyDescent="0.25">
      <c r="A57" s="17">
        <v>0.99900001287460327</v>
      </c>
      <c r="B57" s="17">
        <v>1992</v>
      </c>
      <c r="C57" s="17">
        <v>0.11254769563674927</v>
      </c>
      <c r="D57" s="17">
        <v>0.10061211138963699</v>
      </c>
      <c r="E57" s="17">
        <v>0.10556194186210632</v>
      </c>
      <c r="F57" s="17">
        <v>0.11681098490953445</v>
      </c>
      <c r="G57" s="17">
        <v>0.1301799863576889</v>
      </c>
      <c r="H57" s="17">
        <v>8570429</v>
      </c>
      <c r="I57" s="17">
        <v>1.8143670633435249E-2</v>
      </c>
      <c r="J57" s="17">
        <v>4.8270359635353088E-2</v>
      </c>
      <c r="K57" s="17">
        <v>5.0346884876489639E-2</v>
      </c>
      <c r="L57" s="17">
        <v>92640.90625</v>
      </c>
      <c r="M57" s="17">
        <v>3.1302947551012039E-2</v>
      </c>
      <c r="N57" s="17">
        <v>5.2973538637161255E-2</v>
      </c>
      <c r="O57" s="17">
        <v>9206845</v>
      </c>
      <c r="P57" s="17">
        <v>9220474</v>
      </c>
      <c r="Q57" s="17">
        <v>9662769</v>
      </c>
      <c r="R57" s="17">
        <v>8570429</v>
      </c>
      <c r="S57" s="17">
        <v>8570429</v>
      </c>
      <c r="T57" s="17">
        <v>8.4813542664051056E-2</v>
      </c>
      <c r="U57" s="17">
        <v>17890340241408</v>
      </c>
      <c r="V57" s="17">
        <v>19831034216448</v>
      </c>
      <c r="W57" s="17">
        <v>20135834288128</v>
      </c>
      <c r="X57" s="17">
        <v>9.5663532614707947E-2</v>
      </c>
      <c r="Y57" s="17">
        <v>0.10820454359054565</v>
      </c>
      <c r="Z57" s="17">
        <v>0.11892583966255188</v>
      </c>
      <c r="AA57" s="17">
        <v>1.193897E-2</v>
      </c>
      <c r="AB57" s="17">
        <f t="shared" ref="AB57" si="5">G57-(1.96*AA57)</f>
        <v>0.1067796051576889</v>
      </c>
      <c r="AC57" s="17">
        <f t="shared" ref="AC57" si="6">G57+(1.96*AA57)</f>
        <v>0.15358036755768889</v>
      </c>
      <c r="AD57" s="17">
        <f t="shared" ref="AD57" si="7">1000*(B57-B$20)/(B$44-B$20)</f>
        <v>125</v>
      </c>
      <c r="AE57" s="17">
        <f t="shared" ref="AE57" si="8">AB57</f>
        <v>0.1067796051576889</v>
      </c>
      <c r="AF57" s="17">
        <f t="shared" ref="AF57" si="9">AC57-AB57</f>
        <v>4.6800762399999987E-2</v>
      </c>
    </row>
    <row r="58" spans="1:32" x14ac:dyDescent="0.25">
      <c r="B58" s="17">
        <v>1993</v>
      </c>
      <c r="C58" s="17" t="e">
        <f>NA()</f>
        <v>#N/A</v>
      </c>
      <c r="D58" s="17" t="e">
        <f>NA()</f>
        <v>#N/A</v>
      </c>
      <c r="E58" s="17" t="e">
        <f>NA()</f>
        <v>#N/A</v>
      </c>
      <c r="F58" s="17" t="e">
        <f>NA()</f>
        <v>#N/A</v>
      </c>
      <c r="G58" s="17" t="e">
        <f>NA()</f>
        <v>#N/A</v>
      </c>
      <c r="H58" s="17" t="e">
        <f>NA()</f>
        <v>#N/A</v>
      </c>
      <c r="I58" s="17" t="e">
        <f>NA()</f>
        <v>#N/A</v>
      </c>
      <c r="J58" s="17" t="e">
        <f>NA()</f>
        <v>#N/A</v>
      </c>
      <c r="K58" s="17" t="e">
        <f>NA()</f>
        <v>#N/A</v>
      </c>
      <c r="L58" s="17" t="e">
        <f>NA()</f>
        <v>#N/A</v>
      </c>
      <c r="M58" s="17" t="e">
        <f>NA()</f>
        <v>#N/A</v>
      </c>
      <c r="N58" s="17" t="e">
        <f>NA()</f>
        <v>#N/A</v>
      </c>
      <c r="O58" s="17" t="e">
        <f>NA()</f>
        <v>#N/A</v>
      </c>
      <c r="P58" s="17" t="e">
        <f>NA()</f>
        <v>#N/A</v>
      </c>
      <c r="Q58" s="17" t="e">
        <f>NA()</f>
        <v>#N/A</v>
      </c>
      <c r="R58" s="17" t="e">
        <f>NA()</f>
        <v>#N/A</v>
      </c>
      <c r="S58" s="17" t="e">
        <f>NA()</f>
        <v>#N/A</v>
      </c>
      <c r="T58" s="17" t="e">
        <f>NA()</f>
        <v>#N/A</v>
      </c>
      <c r="U58" s="17" t="e">
        <f>NA()</f>
        <v>#N/A</v>
      </c>
      <c r="V58" s="17" t="e">
        <f>NA()</f>
        <v>#N/A</v>
      </c>
      <c r="W58" s="17" t="e">
        <f>NA()</f>
        <v>#N/A</v>
      </c>
      <c r="X58" s="17" t="e">
        <f>NA()</f>
        <v>#N/A</v>
      </c>
      <c r="Y58" s="17" t="e">
        <f>NA()</f>
        <v>#N/A</v>
      </c>
      <c r="Z58" s="17" t="e">
        <f>NA()</f>
        <v>#N/A</v>
      </c>
      <c r="AA58" s="17" t="e">
        <f>NA()</f>
        <v>#N/A</v>
      </c>
      <c r="AB58" s="17" t="e">
        <f>NA()</f>
        <v>#N/A</v>
      </c>
      <c r="AC58" s="17" t="e">
        <f>NA()</f>
        <v>#N/A</v>
      </c>
      <c r="AD58" s="17" t="e">
        <f>NA()</f>
        <v>#N/A</v>
      </c>
      <c r="AE58" s="17" t="e">
        <f>NA()</f>
        <v>#N/A</v>
      </c>
      <c r="AF58" s="17" t="e">
        <f>NA()</f>
        <v>#N/A</v>
      </c>
    </row>
    <row r="59" spans="1:32" x14ac:dyDescent="0.25">
      <c r="B59" s="17">
        <v>1994</v>
      </c>
      <c r="C59" s="17" t="e">
        <f>NA()</f>
        <v>#N/A</v>
      </c>
      <c r="D59" s="17" t="e">
        <f>NA()</f>
        <v>#N/A</v>
      </c>
      <c r="E59" s="17" t="e">
        <f>NA()</f>
        <v>#N/A</v>
      </c>
      <c r="F59" s="17" t="e">
        <f>NA()</f>
        <v>#N/A</v>
      </c>
      <c r="G59" s="17" t="e">
        <f>NA()</f>
        <v>#N/A</v>
      </c>
      <c r="H59" s="17" t="e">
        <f>NA()</f>
        <v>#N/A</v>
      </c>
      <c r="I59" s="17" t="e">
        <f>NA()</f>
        <v>#N/A</v>
      </c>
      <c r="J59" s="17" t="e">
        <f>NA()</f>
        <v>#N/A</v>
      </c>
      <c r="K59" s="17" t="e">
        <f>NA()</f>
        <v>#N/A</v>
      </c>
      <c r="L59" s="17" t="e">
        <f>NA()</f>
        <v>#N/A</v>
      </c>
      <c r="M59" s="17" t="e">
        <f>NA()</f>
        <v>#N/A</v>
      </c>
      <c r="N59" s="17" t="e">
        <f>NA()</f>
        <v>#N/A</v>
      </c>
      <c r="O59" s="17" t="e">
        <f>NA()</f>
        <v>#N/A</v>
      </c>
      <c r="P59" s="17" t="e">
        <f>NA()</f>
        <v>#N/A</v>
      </c>
      <c r="Q59" s="17" t="e">
        <f>NA()</f>
        <v>#N/A</v>
      </c>
      <c r="R59" s="17" t="e">
        <f>NA()</f>
        <v>#N/A</v>
      </c>
      <c r="S59" s="17" t="e">
        <f>NA()</f>
        <v>#N/A</v>
      </c>
      <c r="T59" s="17" t="e">
        <f>NA()</f>
        <v>#N/A</v>
      </c>
      <c r="U59" s="17" t="e">
        <f>NA()</f>
        <v>#N/A</v>
      </c>
      <c r="V59" s="17" t="e">
        <f>NA()</f>
        <v>#N/A</v>
      </c>
      <c r="W59" s="17" t="e">
        <f>NA()</f>
        <v>#N/A</v>
      </c>
      <c r="X59" s="17" t="e">
        <f>NA()</f>
        <v>#N/A</v>
      </c>
      <c r="Y59" s="17" t="e">
        <f>NA()</f>
        <v>#N/A</v>
      </c>
      <c r="Z59" s="17" t="e">
        <f>NA()</f>
        <v>#N/A</v>
      </c>
      <c r="AA59" s="17" t="e">
        <f>NA()</f>
        <v>#N/A</v>
      </c>
      <c r="AB59" s="17" t="e">
        <f>NA()</f>
        <v>#N/A</v>
      </c>
      <c r="AC59" s="17" t="e">
        <f>NA()</f>
        <v>#N/A</v>
      </c>
      <c r="AD59" s="17" t="e">
        <f>NA()</f>
        <v>#N/A</v>
      </c>
      <c r="AE59" s="17" t="e">
        <f>NA()</f>
        <v>#N/A</v>
      </c>
      <c r="AF59" s="17" t="e">
        <f>NA()</f>
        <v>#N/A</v>
      </c>
    </row>
    <row r="60" spans="1:32" x14ac:dyDescent="0.25">
      <c r="A60" s="17">
        <v>0.99900001287460327</v>
      </c>
      <c r="B60" s="17">
        <v>1995</v>
      </c>
      <c r="C60" s="17">
        <v>0.1266276091337204</v>
      </c>
      <c r="D60" s="17">
        <v>0.11823172122240067</v>
      </c>
      <c r="E60" s="17">
        <v>0.12442723661661148</v>
      </c>
      <c r="F60" s="17">
        <v>0.13957895338535309</v>
      </c>
      <c r="G60" s="17">
        <v>0.15400391817092896</v>
      </c>
      <c r="H60" s="17">
        <v>12727850</v>
      </c>
      <c r="I60" s="17">
        <v>3.324035182595253E-2</v>
      </c>
      <c r="J60" s="17">
        <v>6.894955039024353E-2</v>
      </c>
      <c r="K60" s="17">
        <v>7.5033396482467651E-2</v>
      </c>
      <c r="L60" s="17">
        <v>122813.1484375</v>
      </c>
      <c r="M60" s="17">
        <v>3.447854146361351E-2</v>
      </c>
      <c r="N60" s="17">
        <v>5.9013254940509796E-2</v>
      </c>
      <c r="O60" s="17">
        <v>13898000</v>
      </c>
      <c r="P60" s="17">
        <v>13950362</v>
      </c>
      <c r="Q60" s="17">
        <v>14686673</v>
      </c>
      <c r="R60" s="17">
        <v>12727850</v>
      </c>
      <c r="S60" s="17">
        <v>12727850</v>
      </c>
      <c r="T60" s="17">
        <v>9.5661036670207977E-2</v>
      </c>
      <c r="U60" s="17">
        <v>20996631298048</v>
      </c>
      <c r="V60" s="17">
        <v>23171841392640</v>
      </c>
      <c r="W60" s="17">
        <v>23566940635136</v>
      </c>
      <c r="X60" s="17">
        <v>0.11159749329090118</v>
      </c>
      <c r="Y60" s="17">
        <v>0.12515275180339813</v>
      </c>
      <c r="Z60" s="17">
        <v>0.13884769380092621</v>
      </c>
      <c r="AA60" s="17">
        <v>9.3789300000000006E-3</v>
      </c>
      <c r="AB60" s="17">
        <f t="shared" ref="AB60" si="10">G60-(1.96*AA60)</f>
        <v>0.13562121537092894</v>
      </c>
      <c r="AC60" s="17">
        <f t="shared" ref="AC60" si="11">G60+(1.96*AA60)</f>
        <v>0.17238662097092897</v>
      </c>
      <c r="AD60" s="17">
        <f t="shared" ref="AD60" si="12">1000*(B60-B$20)/(B$44-B$20)</f>
        <v>250</v>
      </c>
      <c r="AE60" s="17">
        <f t="shared" ref="AE60" si="13">AB60</f>
        <v>0.13562121537092894</v>
      </c>
      <c r="AF60" s="17">
        <f t="shared" ref="AF60" si="14">AC60-AB60</f>
        <v>3.6765405600000023E-2</v>
      </c>
    </row>
    <row r="61" spans="1:32" x14ac:dyDescent="0.25">
      <c r="B61" s="17">
        <v>1996</v>
      </c>
      <c r="C61" s="17" t="e">
        <f>NA()</f>
        <v>#N/A</v>
      </c>
      <c r="D61" s="17" t="e">
        <f>NA()</f>
        <v>#N/A</v>
      </c>
      <c r="E61" s="17" t="e">
        <f>NA()</f>
        <v>#N/A</v>
      </c>
      <c r="F61" s="17" t="e">
        <f>NA()</f>
        <v>#N/A</v>
      </c>
      <c r="G61" s="17" t="e">
        <f>NA()</f>
        <v>#N/A</v>
      </c>
      <c r="H61" s="17" t="e">
        <f>NA()</f>
        <v>#N/A</v>
      </c>
      <c r="I61" s="17" t="e">
        <f>NA()</f>
        <v>#N/A</v>
      </c>
      <c r="J61" s="17" t="e">
        <f>NA()</f>
        <v>#N/A</v>
      </c>
      <c r="K61" s="17" t="e">
        <f>NA()</f>
        <v>#N/A</v>
      </c>
      <c r="L61" s="17" t="e">
        <f>NA()</f>
        <v>#N/A</v>
      </c>
      <c r="M61" s="17" t="e">
        <f>NA()</f>
        <v>#N/A</v>
      </c>
      <c r="N61" s="17" t="e">
        <f>NA()</f>
        <v>#N/A</v>
      </c>
      <c r="O61" s="17" t="e">
        <f>NA()</f>
        <v>#N/A</v>
      </c>
      <c r="P61" s="17" t="e">
        <f>NA()</f>
        <v>#N/A</v>
      </c>
      <c r="Q61" s="17" t="e">
        <f>NA()</f>
        <v>#N/A</v>
      </c>
      <c r="R61" s="17" t="e">
        <f>NA()</f>
        <v>#N/A</v>
      </c>
      <c r="S61" s="17" t="e">
        <f>NA()</f>
        <v>#N/A</v>
      </c>
      <c r="T61" s="17" t="e">
        <f>NA()</f>
        <v>#N/A</v>
      </c>
      <c r="U61" s="17" t="e">
        <f>NA()</f>
        <v>#N/A</v>
      </c>
      <c r="V61" s="17" t="e">
        <f>NA()</f>
        <v>#N/A</v>
      </c>
      <c r="W61" s="17" t="e">
        <f>NA()</f>
        <v>#N/A</v>
      </c>
      <c r="X61" s="17" t="e">
        <f>NA()</f>
        <v>#N/A</v>
      </c>
      <c r="Y61" s="17" t="e">
        <f>NA()</f>
        <v>#N/A</v>
      </c>
      <c r="Z61" s="17" t="e">
        <f>NA()</f>
        <v>#N/A</v>
      </c>
      <c r="AA61" s="17" t="e">
        <f>NA()</f>
        <v>#N/A</v>
      </c>
      <c r="AB61" s="17" t="e">
        <f>NA()</f>
        <v>#N/A</v>
      </c>
      <c r="AC61" s="17" t="e">
        <f>NA()</f>
        <v>#N/A</v>
      </c>
      <c r="AD61" s="17" t="e">
        <f>NA()</f>
        <v>#N/A</v>
      </c>
      <c r="AE61" s="17" t="e">
        <f>NA()</f>
        <v>#N/A</v>
      </c>
      <c r="AF61" s="17" t="e">
        <f>NA()</f>
        <v>#N/A</v>
      </c>
    </row>
    <row r="62" spans="1:32" x14ac:dyDescent="0.25">
      <c r="B62" s="17">
        <v>1997</v>
      </c>
      <c r="C62" s="17" t="e">
        <f>NA()</f>
        <v>#N/A</v>
      </c>
      <c r="D62" s="17" t="e">
        <f>NA()</f>
        <v>#N/A</v>
      </c>
      <c r="E62" s="17" t="e">
        <f>NA()</f>
        <v>#N/A</v>
      </c>
      <c r="F62" s="17" t="e">
        <f>NA()</f>
        <v>#N/A</v>
      </c>
      <c r="G62" s="17" t="e">
        <f>NA()</f>
        <v>#N/A</v>
      </c>
      <c r="H62" s="17" t="e">
        <f>NA()</f>
        <v>#N/A</v>
      </c>
      <c r="I62" s="17" t="e">
        <f>NA()</f>
        <v>#N/A</v>
      </c>
      <c r="J62" s="17" t="e">
        <f>NA()</f>
        <v>#N/A</v>
      </c>
      <c r="K62" s="17" t="e">
        <f>NA()</f>
        <v>#N/A</v>
      </c>
      <c r="L62" s="17" t="e">
        <f>NA()</f>
        <v>#N/A</v>
      </c>
      <c r="M62" s="17" t="e">
        <f>NA()</f>
        <v>#N/A</v>
      </c>
      <c r="N62" s="17" t="e">
        <f>NA()</f>
        <v>#N/A</v>
      </c>
      <c r="O62" s="17" t="e">
        <f>NA()</f>
        <v>#N/A</v>
      </c>
      <c r="P62" s="17" t="e">
        <f>NA()</f>
        <v>#N/A</v>
      </c>
      <c r="Q62" s="17" t="e">
        <f>NA()</f>
        <v>#N/A</v>
      </c>
      <c r="R62" s="17" t="e">
        <f>NA()</f>
        <v>#N/A</v>
      </c>
      <c r="S62" s="17" t="e">
        <f>NA()</f>
        <v>#N/A</v>
      </c>
      <c r="T62" s="17" t="e">
        <f>NA()</f>
        <v>#N/A</v>
      </c>
      <c r="U62" s="17" t="e">
        <f>NA()</f>
        <v>#N/A</v>
      </c>
      <c r="V62" s="17" t="e">
        <f>NA()</f>
        <v>#N/A</v>
      </c>
      <c r="W62" s="17" t="e">
        <f>NA()</f>
        <v>#N/A</v>
      </c>
      <c r="X62" s="17" t="e">
        <f>NA()</f>
        <v>#N/A</v>
      </c>
      <c r="Y62" s="17" t="e">
        <f>NA()</f>
        <v>#N/A</v>
      </c>
      <c r="Z62" s="17" t="e">
        <f>NA()</f>
        <v>#N/A</v>
      </c>
      <c r="AA62" s="17" t="e">
        <f>NA()</f>
        <v>#N/A</v>
      </c>
      <c r="AB62" s="17" t="e">
        <f>NA()</f>
        <v>#N/A</v>
      </c>
      <c r="AC62" s="17" t="e">
        <f>NA()</f>
        <v>#N/A</v>
      </c>
      <c r="AD62" s="17" t="e">
        <f>NA()</f>
        <v>#N/A</v>
      </c>
      <c r="AE62" s="17" t="e">
        <f>NA()</f>
        <v>#N/A</v>
      </c>
      <c r="AF62" s="17" t="e">
        <f>NA()</f>
        <v>#N/A</v>
      </c>
    </row>
    <row r="63" spans="1:32" x14ac:dyDescent="0.25">
      <c r="A63" s="17">
        <v>0.99900001287460327</v>
      </c>
      <c r="B63" s="17">
        <v>1998</v>
      </c>
      <c r="C63" s="17">
        <v>0.12613916397094727</v>
      </c>
      <c r="D63" s="17">
        <v>0.11628338694572449</v>
      </c>
      <c r="E63" s="17">
        <v>0.1235571876168251</v>
      </c>
      <c r="F63" s="17">
        <v>0.13647577166557312</v>
      </c>
      <c r="G63" s="17">
        <v>0.15660384297370911</v>
      </c>
      <c r="H63" s="17">
        <v>14285301</v>
      </c>
      <c r="I63" s="17">
        <v>2.7877625077962875E-2</v>
      </c>
      <c r="J63" s="17">
        <v>6.2422532588243484E-2</v>
      </c>
      <c r="K63" s="17">
        <v>6.7685425281524658E-2</v>
      </c>
      <c r="L63" s="17">
        <v>149265.921875</v>
      </c>
      <c r="M63" s="17">
        <v>3.8957621902227402E-2</v>
      </c>
      <c r="N63" s="17">
        <v>6.9094292819499969E-2</v>
      </c>
      <c r="O63" s="17">
        <v>15346149</v>
      </c>
      <c r="P63" s="17">
        <v>15470174</v>
      </c>
      <c r="Q63" s="17">
        <v>16278623</v>
      </c>
      <c r="R63" s="17">
        <v>14285301</v>
      </c>
      <c r="S63" s="17">
        <v>14285301</v>
      </c>
      <c r="T63" s="17">
        <v>0.10486999154090881</v>
      </c>
      <c r="U63" s="17">
        <v>28997215846400</v>
      </c>
      <c r="V63" s="17">
        <v>30927476490240</v>
      </c>
      <c r="W63" s="17">
        <v>31665577525248</v>
      </c>
      <c r="X63" s="17">
        <v>0.10917264223098755</v>
      </c>
      <c r="Y63" s="17">
        <v>0.1281622052192688</v>
      </c>
      <c r="Z63" s="17">
        <v>0.14398638904094696</v>
      </c>
      <c r="AA63" s="17">
        <v>1.0991239999999999E-2</v>
      </c>
      <c r="AB63" s="17">
        <f t="shared" ref="AB63" si="15">G63-(1.96*AA63)</f>
        <v>0.13506101257370912</v>
      </c>
      <c r="AC63" s="17">
        <f t="shared" ref="AC63" si="16">G63+(1.96*AA63)</f>
        <v>0.1781466733737091</v>
      </c>
      <c r="AD63" s="17">
        <f t="shared" ref="AD63" si="17">1000*(B63-B$20)/(B$44-B$20)</f>
        <v>375</v>
      </c>
      <c r="AE63" s="17">
        <f t="shared" ref="AE63" si="18">AB63</f>
        <v>0.13506101257370912</v>
      </c>
      <c r="AF63" s="17">
        <f t="shared" ref="AF63" si="19">AC63-AB63</f>
        <v>4.3085660799999981E-2</v>
      </c>
    </row>
    <row r="64" spans="1:32" x14ac:dyDescent="0.25">
      <c r="B64" s="17">
        <v>1999</v>
      </c>
      <c r="C64" s="17" t="e">
        <f>NA()</f>
        <v>#N/A</v>
      </c>
      <c r="D64" s="17" t="e">
        <f>NA()</f>
        <v>#N/A</v>
      </c>
      <c r="E64" s="17" t="e">
        <f>NA()</f>
        <v>#N/A</v>
      </c>
      <c r="F64" s="17" t="e">
        <f>NA()</f>
        <v>#N/A</v>
      </c>
      <c r="G64" s="17" t="e">
        <f>NA()</f>
        <v>#N/A</v>
      </c>
      <c r="H64" s="17" t="e">
        <f>NA()</f>
        <v>#N/A</v>
      </c>
      <c r="I64" s="17" t="e">
        <f>NA()</f>
        <v>#N/A</v>
      </c>
      <c r="J64" s="17" t="e">
        <f>NA()</f>
        <v>#N/A</v>
      </c>
      <c r="K64" s="17" t="e">
        <f>NA()</f>
        <v>#N/A</v>
      </c>
      <c r="L64" s="17" t="e">
        <f>NA()</f>
        <v>#N/A</v>
      </c>
      <c r="M64" s="17" t="e">
        <f>NA()</f>
        <v>#N/A</v>
      </c>
      <c r="N64" s="17" t="e">
        <f>NA()</f>
        <v>#N/A</v>
      </c>
      <c r="O64" s="17" t="e">
        <f>NA()</f>
        <v>#N/A</v>
      </c>
      <c r="P64" s="17" t="e">
        <f>NA()</f>
        <v>#N/A</v>
      </c>
      <c r="Q64" s="17" t="e">
        <f>NA()</f>
        <v>#N/A</v>
      </c>
      <c r="R64" s="17" t="e">
        <f>NA()</f>
        <v>#N/A</v>
      </c>
      <c r="S64" s="17" t="e">
        <f>NA()</f>
        <v>#N/A</v>
      </c>
      <c r="T64" s="17" t="e">
        <f>NA()</f>
        <v>#N/A</v>
      </c>
      <c r="U64" s="17" t="e">
        <f>NA()</f>
        <v>#N/A</v>
      </c>
      <c r="V64" s="17" t="e">
        <f>NA()</f>
        <v>#N/A</v>
      </c>
      <c r="W64" s="17" t="e">
        <f>NA()</f>
        <v>#N/A</v>
      </c>
      <c r="X64" s="17" t="e">
        <f>NA()</f>
        <v>#N/A</v>
      </c>
      <c r="Y64" s="17" t="e">
        <f>NA()</f>
        <v>#N/A</v>
      </c>
      <c r="Z64" s="17" t="e">
        <f>NA()</f>
        <v>#N/A</v>
      </c>
      <c r="AA64" s="17" t="e">
        <f>NA()</f>
        <v>#N/A</v>
      </c>
      <c r="AB64" s="17" t="e">
        <f>NA()</f>
        <v>#N/A</v>
      </c>
      <c r="AC64" s="17" t="e">
        <f>NA()</f>
        <v>#N/A</v>
      </c>
      <c r="AD64" s="17" t="e">
        <f>NA()</f>
        <v>#N/A</v>
      </c>
      <c r="AE64" s="17" t="e">
        <f>NA()</f>
        <v>#N/A</v>
      </c>
      <c r="AF64" s="17" t="e">
        <f>NA()</f>
        <v>#N/A</v>
      </c>
    </row>
    <row r="65" spans="1:32" x14ac:dyDescent="0.25">
      <c r="B65" s="17">
        <v>2000</v>
      </c>
      <c r="C65" s="17" t="e">
        <f>NA()</f>
        <v>#N/A</v>
      </c>
      <c r="D65" s="17" t="e">
        <f>NA()</f>
        <v>#N/A</v>
      </c>
      <c r="E65" s="17" t="e">
        <f>NA()</f>
        <v>#N/A</v>
      </c>
      <c r="F65" s="17" t="e">
        <f>NA()</f>
        <v>#N/A</v>
      </c>
      <c r="G65" s="17" t="e">
        <f>NA()</f>
        <v>#N/A</v>
      </c>
      <c r="H65" s="17" t="e">
        <f>NA()</f>
        <v>#N/A</v>
      </c>
      <c r="I65" s="17" t="e">
        <f>NA()</f>
        <v>#N/A</v>
      </c>
      <c r="J65" s="17" t="e">
        <f>NA()</f>
        <v>#N/A</v>
      </c>
      <c r="K65" s="17" t="e">
        <f>NA()</f>
        <v>#N/A</v>
      </c>
      <c r="L65" s="17" t="e">
        <f>NA()</f>
        <v>#N/A</v>
      </c>
      <c r="M65" s="17" t="e">
        <f>NA()</f>
        <v>#N/A</v>
      </c>
      <c r="N65" s="17" t="e">
        <f>NA()</f>
        <v>#N/A</v>
      </c>
      <c r="O65" s="17" t="e">
        <f>NA()</f>
        <v>#N/A</v>
      </c>
      <c r="P65" s="17" t="e">
        <f>NA()</f>
        <v>#N/A</v>
      </c>
      <c r="Q65" s="17" t="e">
        <f>NA()</f>
        <v>#N/A</v>
      </c>
      <c r="R65" s="17" t="e">
        <f>NA()</f>
        <v>#N/A</v>
      </c>
      <c r="S65" s="17" t="e">
        <f>NA()</f>
        <v>#N/A</v>
      </c>
      <c r="T65" s="17" t="e">
        <f>NA()</f>
        <v>#N/A</v>
      </c>
      <c r="U65" s="17" t="e">
        <f>NA()</f>
        <v>#N/A</v>
      </c>
      <c r="V65" s="17" t="e">
        <f>NA()</f>
        <v>#N/A</v>
      </c>
      <c r="W65" s="17" t="e">
        <f>NA()</f>
        <v>#N/A</v>
      </c>
      <c r="X65" s="17" t="e">
        <f>NA()</f>
        <v>#N/A</v>
      </c>
      <c r="Y65" s="17" t="e">
        <f>NA()</f>
        <v>#N/A</v>
      </c>
      <c r="Z65" s="17" t="e">
        <f>NA()</f>
        <v>#N/A</v>
      </c>
      <c r="AA65" s="17" t="e">
        <f>NA()</f>
        <v>#N/A</v>
      </c>
      <c r="AB65" s="17" t="e">
        <f>NA()</f>
        <v>#N/A</v>
      </c>
      <c r="AC65" s="17" t="e">
        <f>NA()</f>
        <v>#N/A</v>
      </c>
      <c r="AD65" s="17" t="e">
        <f>NA()</f>
        <v>#N/A</v>
      </c>
      <c r="AE65" s="17" t="e">
        <f>NA()</f>
        <v>#N/A</v>
      </c>
      <c r="AF65" s="17" t="e">
        <f>NA()</f>
        <v>#N/A</v>
      </c>
    </row>
    <row r="66" spans="1:32" x14ac:dyDescent="0.25">
      <c r="A66" s="17">
        <v>0.99900001287460327</v>
      </c>
      <c r="B66" s="17">
        <v>2001</v>
      </c>
      <c r="C66" s="17">
        <v>0.11020476371049881</v>
      </c>
      <c r="D66" s="17">
        <v>0.1026446744799614</v>
      </c>
      <c r="E66" s="17">
        <v>0.10645083338022232</v>
      </c>
      <c r="F66" s="17">
        <v>0.11912601441144943</v>
      </c>
      <c r="G66" s="17">
        <v>0.14149895310401917</v>
      </c>
      <c r="H66" s="17">
        <v>15487089</v>
      </c>
      <c r="I66" s="17">
        <v>1.7695154994726181E-2</v>
      </c>
      <c r="J66" s="17">
        <v>5.0762128084897995E-2</v>
      </c>
      <c r="K66" s="17">
        <v>5.4921198636293411E-2</v>
      </c>
      <c r="L66" s="17">
        <v>176961.359375</v>
      </c>
      <c r="M66" s="17">
        <v>4.1192010045051575E-2</v>
      </c>
      <c r="N66" s="17">
        <v>7.0006504654884338E-2</v>
      </c>
      <c r="O66" s="17">
        <v>20337638</v>
      </c>
      <c r="P66" s="17">
        <v>19837340</v>
      </c>
      <c r="Q66" s="17">
        <v>16736372</v>
      </c>
      <c r="R66" s="17">
        <v>15487089</v>
      </c>
      <c r="S66" s="17">
        <v>15487089</v>
      </c>
      <c r="T66" s="17">
        <v>9.2374689877033234E-2</v>
      </c>
      <c r="U66" s="17">
        <v>42306317058048</v>
      </c>
      <c r="V66" s="17">
        <v>36314783154176</v>
      </c>
      <c r="W66" s="17">
        <v>37261160742912</v>
      </c>
      <c r="X66" s="17">
        <v>9.7885333001613617E-2</v>
      </c>
      <c r="Y66" s="17">
        <v>0.11489036679267883</v>
      </c>
      <c r="Z66" s="17">
        <v>0.12914569675922394</v>
      </c>
      <c r="AA66" s="17">
        <v>6.2946E-3</v>
      </c>
      <c r="AB66" s="17">
        <f t="shared" ref="AB66" si="20">G66-(1.96*AA66)</f>
        <v>0.12916153710401918</v>
      </c>
      <c r="AC66" s="17">
        <f t="shared" ref="AC66" si="21">G66+(1.96*AA66)</f>
        <v>0.15383636910401915</v>
      </c>
      <c r="AD66" s="17">
        <f t="shared" ref="AD66" si="22">1000*(B66-B$20)/(B$44-B$20)</f>
        <v>500</v>
      </c>
      <c r="AE66" s="17">
        <f t="shared" ref="AE66" si="23">AB66</f>
        <v>0.12916153710401918</v>
      </c>
      <c r="AF66" s="17">
        <f t="shared" ref="AF66" si="24">AC66-AB66</f>
        <v>2.467483199999998E-2</v>
      </c>
    </row>
    <row r="67" spans="1:32" x14ac:dyDescent="0.25">
      <c r="B67" s="17">
        <v>2002</v>
      </c>
      <c r="C67" s="17" t="e">
        <f>NA()</f>
        <v>#N/A</v>
      </c>
      <c r="D67" s="17" t="e">
        <f>NA()</f>
        <v>#N/A</v>
      </c>
      <c r="E67" s="17" t="e">
        <f>NA()</f>
        <v>#N/A</v>
      </c>
      <c r="F67" s="17" t="e">
        <f>NA()</f>
        <v>#N/A</v>
      </c>
      <c r="G67" s="17" t="e">
        <f>NA()</f>
        <v>#N/A</v>
      </c>
      <c r="H67" s="17" t="e">
        <f>NA()</f>
        <v>#N/A</v>
      </c>
      <c r="I67" s="17" t="e">
        <f>NA()</f>
        <v>#N/A</v>
      </c>
      <c r="J67" s="17" t="e">
        <f>NA()</f>
        <v>#N/A</v>
      </c>
      <c r="K67" s="17" t="e">
        <f>NA()</f>
        <v>#N/A</v>
      </c>
      <c r="L67" s="17" t="e">
        <f>NA()</f>
        <v>#N/A</v>
      </c>
      <c r="M67" s="17" t="e">
        <f>NA()</f>
        <v>#N/A</v>
      </c>
      <c r="N67" s="17" t="e">
        <f>NA()</f>
        <v>#N/A</v>
      </c>
      <c r="O67" s="17" t="e">
        <f>NA()</f>
        <v>#N/A</v>
      </c>
      <c r="P67" s="17" t="e">
        <f>NA()</f>
        <v>#N/A</v>
      </c>
      <c r="Q67" s="17" t="e">
        <f>NA()</f>
        <v>#N/A</v>
      </c>
      <c r="R67" s="17" t="e">
        <f>NA()</f>
        <v>#N/A</v>
      </c>
      <c r="S67" s="17" t="e">
        <f>NA()</f>
        <v>#N/A</v>
      </c>
      <c r="T67" s="17" t="e">
        <f>NA()</f>
        <v>#N/A</v>
      </c>
      <c r="U67" s="17" t="e">
        <f>NA()</f>
        <v>#N/A</v>
      </c>
      <c r="V67" s="17" t="e">
        <f>NA()</f>
        <v>#N/A</v>
      </c>
      <c r="W67" s="17" t="e">
        <f>NA()</f>
        <v>#N/A</v>
      </c>
      <c r="X67" s="17" t="e">
        <f>NA()</f>
        <v>#N/A</v>
      </c>
      <c r="Y67" s="17" t="e">
        <f>NA()</f>
        <v>#N/A</v>
      </c>
      <c r="Z67" s="17" t="e">
        <f>NA()</f>
        <v>#N/A</v>
      </c>
      <c r="AA67" s="17" t="e">
        <f>NA()</f>
        <v>#N/A</v>
      </c>
      <c r="AB67" s="17" t="e">
        <f>NA()</f>
        <v>#N/A</v>
      </c>
      <c r="AC67" s="17" t="e">
        <f>NA()</f>
        <v>#N/A</v>
      </c>
      <c r="AD67" s="17" t="e">
        <f>NA()</f>
        <v>#N/A</v>
      </c>
      <c r="AE67" s="17" t="e">
        <f>NA()</f>
        <v>#N/A</v>
      </c>
      <c r="AF67" s="17" t="e">
        <f>NA()</f>
        <v>#N/A</v>
      </c>
    </row>
    <row r="68" spans="1:32" x14ac:dyDescent="0.25">
      <c r="B68" s="17">
        <v>2003</v>
      </c>
      <c r="C68" s="17" t="e">
        <f>NA()</f>
        <v>#N/A</v>
      </c>
      <c r="D68" s="17" t="e">
        <f>NA()</f>
        <v>#N/A</v>
      </c>
      <c r="E68" s="17" t="e">
        <f>NA()</f>
        <v>#N/A</v>
      </c>
      <c r="F68" s="17" t="e">
        <f>NA()</f>
        <v>#N/A</v>
      </c>
      <c r="G68" s="17" t="e">
        <f>NA()</f>
        <v>#N/A</v>
      </c>
      <c r="H68" s="17" t="e">
        <f>NA()</f>
        <v>#N/A</v>
      </c>
      <c r="I68" s="17" t="e">
        <f>NA()</f>
        <v>#N/A</v>
      </c>
      <c r="J68" s="17" t="e">
        <f>NA()</f>
        <v>#N/A</v>
      </c>
      <c r="K68" s="17" t="e">
        <f>NA()</f>
        <v>#N/A</v>
      </c>
      <c r="L68" s="17" t="e">
        <f>NA()</f>
        <v>#N/A</v>
      </c>
      <c r="M68" s="17" t="e">
        <f>NA()</f>
        <v>#N/A</v>
      </c>
      <c r="N68" s="17" t="e">
        <f>NA()</f>
        <v>#N/A</v>
      </c>
      <c r="O68" s="17" t="e">
        <f>NA()</f>
        <v>#N/A</v>
      </c>
      <c r="P68" s="17" t="e">
        <f>NA()</f>
        <v>#N/A</v>
      </c>
      <c r="Q68" s="17" t="e">
        <f>NA()</f>
        <v>#N/A</v>
      </c>
      <c r="R68" s="17" t="e">
        <f>NA()</f>
        <v>#N/A</v>
      </c>
      <c r="S68" s="17" t="e">
        <f>NA()</f>
        <v>#N/A</v>
      </c>
      <c r="T68" s="17" t="e">
        <f>NA()</f>
        <v>#N/A</v>
      </c>
      <c r="U68" s="17" t="e">
        <f>NA()</f>
        <v>#N/A</v>
      </c>
      <c r="V68" s="17" t="e">
        <f>NA()</f>
        <v>#N/A</v>
      </c>
      <c r="W68" s="17" t="e">
        <f>NA()</f>
        <v>#N/A</v>
      </c>
      <c r="X68" s="17" t="e">
        <f>NA()</f>
        <v>#N/A</v>
      </c>
      <c r="Y68" s="17" t="e">
        <f>NA()</f>
        <v>#N/A</v>
      </c>
      <c r="Z68" s="17" t="e">
        <f>NA()</f>
        <v>#N/A</v>
      </c>
      <c r="AA68" s="17" t="e">
        <f>NA()</f>
        <v>#N/A</v>
      </c>
      <c r="AB68" s="17" t="e">
        <f>NA()</f>
        <v>#N/A</v>
      </c>
      <c r="AC68" s="17" t="e">
        <f>NA()</f>
        <v>#N/A</v>
      </c>
      <c r="AD68" s="17" t="e">
        <f>NA()</f>
        <v>#N/A</v>
      </c>
      <c r="AE68" s="17" t="e">
        <f>NA()</f>
        <v>#N/A</v>
      </c>
      <c r="AF68" s="17" t="e">
        <f>NA()</f>
        <v>#N/A</v>
      </c>
    </row>
    <row r="69" spans="1:32" x14ac:dyDescent="0.25">
      <c r="A69" s="17">
        <v>0.99900001287460327</v>
      </c>
      <c r="B69" s="17">
        <v>2004</v>
      </c>
      <c r="C69" s="17">
        <v>0.1167864128947258</v>
      </c>
      <c r="D69" s="17">
        <v>0.1067705973982811</v>
      </c>
      <c r="E69" s="17">
        <v>0.11352826654911041</v>
      </c>
      <c r="F69" s="17">
        <v>0.12731492519378662</v>
      </c>
      <c r="G69" s="17">
        <v>0.14700417220592499</v>
      </c>
      <c r="H69" s="17">
        <v>19171126</v>
      </c>
      <c r="I69" s="17">
        <v>1.8037620931863785E-2</v>
      </c>
      <c r="J69" s="17">
        <v>6.3285328447818756E-2</v>
      </c>
      <c r="K69" s="17">
        <v>7.344498485326767E-2</v>
      </c>
      <c r="L69" s="17">
        <v>197561.125</v>
      </c>
      <c r="M69" s="17">
        <v>4.3599609285593033E-2</v>
      </c>
      <c r="N69" s="17">
        <v>7.9019695520401001E-2</v>
      </c>
      <c r="O69" s="17">
        <v>25108624</v>
      </c>
      <c r="P69" s="17">
        <v>24190000</v>
      </c>
      <c r="Q69" s="17">
        <v>20784112</v>
      </c>
      <c r="R69" s="17">
        <v>19171126</v>
      </c>
      <c r="S69" s="17">
        <v>19171126</v>
      </c>
      <c r="T69" s="17">
        <v>0.10460545122623444</v>
      </c>
      <c r="U69" s="17">
        <v>50381514080256</v>
      </c>
      <c r="V69" s="17">
        <v>43409570004992</v>
      </c>
      <c r="W69" s="17">
        <v>44411568259072</v>
      </c>
      <c r="X69" s="17">
        <v>0.103622205555439</v>
      </c>
      <c r="Y69" s="17">
        <v>0.11902464926242828</v>
      </c>
      <c r="Z69" s="17">
        <v>0.13352856040000916</v>
      </c>
      <c r="AA69" s="17">
        <v>5.7214299999999996E-3</v>
      </c>
      <c r="AB69" s="17">
        <f t="shared" ref="AB69" si="25">G69-(1.96*AA69)</f>
        <v>0.13579016940592498</v>
      </c>
      <c r="AC69" s="17">
        <f t="shared" ref="AC69" si="26">G69+(1.96*AA69)</f>
        <v>0.158218175005925</v>
      </c>
      <c r="AD69" s="17">
        <f t="shared" ref="AD69" si="27">1000*(B69-B$20)/(B$44-B$20)</f>
        <v>625</v>
      </c>
      <c r="AE69" s="17">
        <f t="shared" ref="AE69" si="28">AB69</f>
        <v>0.13579016940592498</v>
      </c>
      <c r="AF69" s="17">
        <f t="shared" ref="AF69" si="29">AC69-AB69</f>
        <v>2.2428005600000023E-2</v>
      </c>
    </row>
    <row r="70" spans="1:32" x14ac:dyDescent="0.25">
      <c r="B70" s="17">
        <v>2005</v>
      </c>
      <c r="C70" s="17" t="e">
        <f>NA()</f>
        <v>#N/A</v>
      </c>
      <c r="D70" s="17" t="e">
        <f>NA()</f>
        <v>#N/A</v>
      </c>
      <c r="E70" s="17" t="e">
        <f>NA()</f>
        <v>#N/A</v>
      </c>
      <c r="F70" s="17" t="e">
        <f>NA()</f>
        <v>#N/A</v>
      </c>
      <c r="G70" s="17" t="e">
        <f>NA()</f>
        <v>#N/A</v>
      </c>
      <c r="H70" s="17" t="e">
        <f>NA()</f>
        <v>#N/A</v>
      </c>
      <c r="I70" s="17" t="e">
        <f>NA()</f>
        <v>#N/A</v>
      </c>
      <c r="J70" s="17" t="e">
        <f>NA()</f>
        <v>#N/A</v>
      </c>
      <c r="K70" s="17" t="e">
        <f>NA()</f>
        <v>#N/A</v>
      </c>
      <c r="L70" s="17" t="e">
        <f>NA()</f>
        <v>#N/A</v>
      </c>
      <c r="M70" s="17" t="e">
        <f>NA()</f>
        <v>#N/A</v>
      </c>
      <c r="N70" s="17" t="e">
        <f>NA()</f>
        <v>#N/A</v>
      </c>
      <c r="O70" s="17" t="e">
        <f>NA()</f>
        <v>#N/A</v>
      </c>
      <c r="P70" s="17" t="e">
        <f>NA()</f>
        <v>#N/A</v>
      </c>
      <c r="Q70" s="17" t="e">
        <f>NA()</f>
        <v>#N/A</v>
      </c>
      <c r="R70" s="17" t="e">
        <f>NA()</f>
        <v>#N/A</v>
      </c>
      <c r="S70" s="17" t="e">
        <f>NA()</f>
        <v>#N/A</v>
      </c>
      <c r="T70" s="17" t="e">
        <f>NA()</f>
        <v>#N/A</v>
      </c>
      <c r="U70" s="17" t="e">
        <f>NA()</f>
        <v>#N/A</v>
      </c>
      <c r="V70" s="17" t="e">
        <f>NA()</f>
        <v>#N/A</v>
      </c>
      <c r="W70" s="17" t="e">
        <f>NA()</f>
        <v>#N/A</v>
      </c>
      <c r="X70" s="17" t="e">
        <f>NA()</f>
        <v>#N/A</v>
      </c>
      <c r="Y70" s="17" t="e">
        <f>NA()</f>
        <v>#N/A</v>
      </c>
      <c r="Z70" s="17" t="e">
        <f>NA()</f>
        <v>#N/A</v>
      </c>
      <c r="AA70" s="17" t="e">
        <f>NA()</f>
        <v>#N/A</v>
      </c>
      <c r="AB70" s="17" t="e">
        <f>NA()</f>
        <v>#N/A</v>
      </c>
      <c r="AC70" s="17" t="e">
        <f>NA()</f>
        <v>#N/A</v>
      </c>
      <c r="AD70" s="17" t="e">
        <f>NA()</f>
        <v>#N/A</v>
      </c>
      <c r="AE70" s="17" t="e">
        <f>NA()</f>
        <v>#N/A</v>
      </c>
      <c r="AF70" s="17" t="e">
        <f>NA()</f>
        <v>#N/A</v>
      </c>
    </row>
    <row r="71" spans="1:32" x14ac:dyDescent="0.25">
      <c r="B71" s="17">
        <v>2006</v>
      </c>
      <c r="C71" s="17" t="e">
        <f>NA()</f>
        <v>#N/A</v>
      </c>
      <c r="D71" s="17" t="e">
        <f>NA()</f>
        <v>#N/A</v>
      </c>
      <c r="E71" s="17" t="e">
        <f>NA()</f>
        <v>#N/A</v>
      </c>
      <c r="F71" s="17" t="e">
        <f>NA()</f>
        <v>#N/A</v>
      </c>
      <c r="G71" s="17" t="e">
        <f>NA()</f>
        <v>#N/A</v>
      </c>
      <c r="H71" s="17" t="e">
        <f>NA()</f>
        <v>#N/A</v>
      </c>
      <c r="I71" s="17" t="e">
        <f>NA()</f>
        <v>#N/A</v>
      </c>
      <c r="J71" s="17" t="e">
        <f>NA()</f>
        <v>#N/A</v>
      </c>
      <c r="K71" s="17" t="e">
        <f>NA()</f>
        <v>#N/A</v>
      </c>
      <c r="L71" s="17" t="e">
        <f>NA()</f>
        <v>#N/A</v>
      </c>
      <c r="M71" s="17" t="e">
        <f>NA()</f>
        <v>#N/A</v>
      </c>
      <c r="N71" s="17" t="e">
        <f>NA()</f>
        <v>#N/A</v>
      </c>
      <c r="O71" s="17" t="e">
        <f>NA()</f>
        <v>#N/A</v>
      </c>
      <c r="P71" s="17" t="e">
        <f>NA()</f>
        <v>#N/A</v>
      </c>
      <c r="Q71" s="17" t="e">
        <f>NA()</f>
        <v>#N/A</v>
      </c>
      <c r="R71" s="17" t="e">
        <f>NA()</f>
        <v>#N/A</v>
      </c>
      <c r="S71" s="17" t="e">
        <f>NA()</f>
        <v>#N/A</v>
      </c>
      <c r="T71" s="17" t="e">
        <f>NA()</f>
        <v>#N/A</v>
      </c>
      <c r="U71" s="17" t="e">
        <f>NA()</f>
        <v>#N/A</v>
      </c>
      <c r="V71" s="17" t="e">
        <f>NA()</f>
        <v>#N/A</v>
      </c>
      <c r="W71" s="17" t="e">
        <f>NA()</f>
        <v>#N/A</v>
      </c>
      <c r="X71" s="17" t="e">
        <f>NA()</f>
        <v>#N/A</v>
      </c>
      <c r="Y71" s="17" t="e">
        <f>NA()</f>
        <v>#N/A</v>
      </c>
      <c r="Z71" s="17" t="e">
        <f>NA()</f>
        <v>#N/A</v>
      </c>
      <c r="AA71" s="17" t="e">
        <f>NA()</f>
        <v>#N/A</v>
      </c>
      <c r="AB71" s="17" t="e">
        <f>NA()</f>
        <v>#N/A</v>
      </c>
      <c r="AC71" s="17" t="e">
        <f>NA()</f>
        <v>#N/A</v>
      </c>
      <c r="AD71" s="17" t="e">
        <f>NA()</f>
        <v>#N/A</v>
      </c>
      <c r="AE71" s="17" t="e">
        <f>NA()</f>
        <v>#N/A</v>
      </c>
      <c r="AF71" s="17" t="e">
        <f>NA()</f>
        <v>#N/A</v>
      </c>
    </row>
    <row r="72" spans="1:32" x14ac:dyDescent="0.25">
      <c r="A72" s="17">
        <v>0.99900001287460327</v>
      </c>
      <c r="B72" s="17">
        <v>2007</v>
      </c>
      <c r="C72" s="17">
        <v>0.12598304450511932</v>
      </c>
      <c r="D72" s="17">
        <v>0.11606027185916901</v>
      </c>
      <c r="E72" s="17">
        <v>0.12553319334983826</v>
      </c>
      <c r="F72" s="17">
        <v>0.13941314816474915</v>
      </c>
      <c r="G72" s="17">
        <v>0.16194100677967072</v>
      </c>
      <c r="H72" s="17">
        <v>23095508</v>
      </c>
      <c r="I72" s="17">
        <v>2.2236475721001625E-2</v>
      </c>
      <c r="J72" s="17">
        <v>6.8769589066505432E-2</v>
      </c>
      <c r="K72" s="17">
        <v>7.8505814075469971E-2</v>
      </c>
      <c r="L72" s="17">
        <v>253395.0625</v>
      </c>
      <c r="M72" s="17">
        <v>4.3735351413488388E-2</v>
      </c>
      <c r="N72" s="17">
        <v>8.510136604309082E-2</v>
      </c>
      <c r="O72" s="17">
        <v>30826224</v>
      </c>
      <c r="P72" s="17">
        <v>29893000</v>
      </c>
      <c r="Q72" s="17">
        <v>26895186</v>
      </c>
      <c r="R72" s="17">
        <v>23095508</v>
      </c>
      <c r="S72" s="17">
        <v>23095508</v>
      </c>
      <c r="T72" s="17">
        <v>0.10896706581115723</v>
      </c>
      <c r="U72" s="17">
        <v>64763614724096</v>
      </c>
      <c r="V72" s="17">
        <v>57289524379648</v>
      </c>
      <c r="W72" s="17">
        <v>58829526007808</v>
      </c>
      <c r="X72" s="17">
        <v>0.11181949824094772</v>
      </c>
      <c r="Y72" s="17">
        <v>0.13014954328536987</v>
      </c>
      <c r="Z72" s="17">
        <v>0.14822684228420258</v>
      </c>
      <c r="AA72" s="17">
        <v>5.5814000000000002E-3</v>
      </c>
      <c r="AB72" s="17">
        <f t="shared" ref="AB72" si="30">G72-(1.96*AA72)</f>
        <v>0.15100146277967072</v>
      </c>
      <c r="AC72" s="17">
        <f t="shared" ref="AC72" si="31">G72+(1.96*AA72)</f>
        <v>0.17288055077967071</v>
      </c>
      <c r="AD72" s="17">
        <f t="shared" ref="AD72" si="32">1000*(B72-B$20)/(B$44-B$20)</f>
        <v>750</v>
      </c>
      <c r="AE72" s="17">
        <f t="shared" ref="AE72" si="33">AB72</f>
        <v>0.15100146277967072</v>
      </c>
      <c r="AF72" s="17">
        <f t="shared" ref="AF72" si="34">AC72-AB72</f>
        <v>2.1879087999999991E-2</v>
      </c>
    </row>
    <row r="73" spans="1:32" x14ac:dyDescent="0.25">
      <c r="B73" s="17">
        <v>2008</v>
      </c>
      <c r="C73" s="17" t="e">
        <f>NA()</f>
        <v>#N/A</v>
      </c>
      <c r="D73" s="17" t="e">
        <f>NA()</f>
        <v>#N/A</v>
      </c>
      <c r="E73" s="17" t="e">
        <f>NA()</f>
        <v>#N/A</v>
      </c>
      <c r="F73" s="17" t="e">
        <f>NA()</f>
        <v>#N/A</v>
      </c>
      <c r="G73" s="17" t="e">
        <f>NA()</f>
        <v>#N/A</v>
      </c>
      <c r="H73" s="17" t="e">
        <f>NA()</f>
        <v>#N/A</v>
      </c>
      <c r="I73" s="17" t="e">
        <f>NA()</f>
        <v>#N/A</v>
      </c>
      <c r="J73" s="17" t="e">
        <f>NA()</f>
        <v>#N/A</v>
      </c>
      <c r="K73" s="17" t="e">
        <f>NA()</f>
        <v>#N/A</v>
      </c>
      <c r="L73" s="17" t="e">
        <f>NA()</f>
        <v>#N/A</v>
      </c>
      <c r="M73" s="17" t="e">
        <f>NA()</f>
        <v>#N/A</v>
      </c>
      <c r="N73" s="17" t="e">
        <f>NA()</f>
        <v>#N/A</v>
      </c>
      <c r="O73" s="17" t="e">
        <f>NA()</f>
        <v>#N/A</v>
      </c>
      <c r="P73" s="17" t="e">
        <f>NA()</f>
        <v>#N/A</v>
      </c>
      <c r="Q73" s="17" t="e">
        <f>NA()</f>
        <v>#N/A</v>
      </c>
      <c r="R73" s="17" t="e">
        <f>NA()</f>
        <v>#N/A</v>
      </c>
      <c r="S73" s="17" t="e">
        <f>NA()</f>
        <v>#N/A</v>
      </c>
      <c r="T73" s="17" t="e">
        <f>NA()</f>
        <v>#N/A</v>
      </c>
      <c r="U73" s="17" t="e">
        <f>NA()</f>
        <v>#N/A</v>
      </c>
      <c r="V73" s="17" t="e">
        <f>NA()</f>
        <v>#N/A</v>
      </c>
      <c r="W73" s="17" t="e">
        <f>NA()</f>
        <v>#N/A</v>
      </c>
      <c r="X73" s="17" t="e">
        <f>NA()</f>
        <v>#N/A</v>
      </c>
      <c r="Y73" s="17" t="e">
        <f>NA()</f>
        <v>#N/A</v>
      </c>
      <c r="Z73" s="17" t="e">
        <f>NA()</f>
        <v>#N/A</v>
      </c>
      <c r="AA73" s="17" t="e">
        <f>NA()</f>
        <v>#N/A</v>
      </c>
      <c r="AB73" s="17" t="e">
        <f>NA()</f>
        <v>#N/A</v>
      </c>
      <c r="AC73" s="17" t="e">
        <f>NA()</f>
        <v>#N/A</v>
      </c>
      <c r="AD73" s="17" t="e">
        <f>NA()</f>
        <v>#N/A</v>
      </c>
      <c r="AE73" s="17" t="e">
        <f>NA()</f>
        <v>#N/A</v>
      </c>
      <c r="AF73" s="17" t="e">
        <f>NA()</f>
        <v>#N/A</v>
      </c>
    </row>
    <row r="74" spans="1:32" x14ac:dyDescent="0.25">
      <c r="B74" s="17">
        <v>2009</v>
      </c>
      <c r="C74" s="17" t="e">
        <f>NA()</f>
        <v>#N/A</v>
      </c>
      <c r="D74" s="17" t="e">
        <f>NA()</f>
        <v>#N/A</v>
      </c>
      <c r="E74" s="17" t="e">
        <f>NA()</f>
        <v>#N/A</v>
      </c>
      <c r="F74" s="17" t="e">
        <f>NA()</f>
        <v>#N/A</v>
      </c>
      <c r="G74" s="17" t="e">
        <f>NA()</f>
        <v>#N/A</v>
      </c>
      <c r="H74" s="17" t="e">
        <f>NA()</f>
        <v>#N/A</v>
      </c>
      <c r="I74" s="17" t="e">
        <f>NA()</f>
        <v>#N/A</v>
      </c>
      <c r="J74" s="17" t="e">
        <f>NA()</f>
        <v>#N/A</v>
      </c>
      <c r="K74" s="17" t="e">
        <f>NA()</f>
        <v>#N/A</v>
      </c>
      <c r="L74" s="17" t="e">
        <f>NA()</f>
        <v>#N/A</v>
      </c>
      <c r="M74" s="17" t="e">
        <f>NA()</f>
        <v>#N/A</v>
      </c>
      <c r="N74" s="17" t="e">
        <f>NA()</f>
        <v>#N/A</v>
      </c>
      <c r="O74" s="17" t="e">
        <f>NA()</f>
        <v>#N/A</v>
      </c>
      <c r="P74" s="17" t="e">
        <f>NA()</f>
        <v>#N/A</v>
      </c>
      <c r="Q74" s="17" t="e">
        <f>NA()</f>
        <v>#N/A</v>
      </c>
      <c r="R74" s="17" t="e">
        <f>NA()</f>
        <v>#N/A</v>
      </c>
      <c r="S74" s="17" t="e">
        <f>NA()</f>
        <v>#N/A</v>
      </c>
      <c r="T74" s="17" t="e">
        <f>NA()</f>
        <v>#N/A</v>
      </c>
      <c r="U74" s="17" t="e">
        <f>NA()</f>
        <v>#N/A</v>
      </c>
      <c r="V74" s="17" t="e">
        <f>NA()</f>
        <v>#N/A</v>
      </c>
      <c r="W74" s="17" t="e">
        <f>NA()</f>
        <v>#N/A</v>
      </c>
      <c r="X74" s="17" t="e">
        <f>NA()</f>
        <v>#N/A</v>
      </c>
      <c r="Y74" s="17" t="e">
        <f>NA()</f>
        <v>#N/A</v>
      </c>
      <c r="Z74" s="17" t="e">
        <f>NA()</f>
        <v>#N/A</v>
      </c>
      <c r="AA74" s="17" t="e">
        <f>NA()</f>
        <v>#N/A</v>
      </c>
      <c r="AB74" s="17" t="e">
        <f>NA()</f>
        <v>#N/A</v>
      </c>
      <c r="AC74" s="17" t="e">
        <f>NA()</f>
        <v>#N/A</v>
      </c>
      <c r="AD74" s="17" t="e">
        <f>NA()</f>
        <v>#N/A</v>
      </c>
      <c r="AE74" s="17" t="e">
        <f>NA()</f>
        <v>#N/A</v>
      </c>
      <c r="AF74" s="17" t="e">
        <f>NA()</f>
        <v>#N/A</v>
      </c>
    </row>
    <row r="75" spans="1:32" x14ac:dyDescent="0.25">
      <c r="A75" s="17">
        <v>0.99900001287460327</v>
      </c>
      <c r="B75" s="17">
        <v>2010</v>
      </c>
      <c r="C75" s="17">
        <v>0.12847195565700531</v>
      </c>
      <c r="D75" s="17">
        <v>0.1143316850066185</v>
      </c>
      <c r="E75" s="17">
        <v>0.12740768492221832</v>
      </c>
      <c r="F75" s="17">
        <v>0.14322525262832642</v>
      </c>
      <c r="G75" s="17">
        <v>0.16616202890872955</v>
      </c>
      <c r="H75" s="17">
        <v>21004112</v>
      </c>
      <c r="I75" s="17">
        <v>1.0419090278446674E-2</v>
      </c>
      <c r="J75" s="17">
        <v>5.2992448210716248E-2</v>
      </c>
      <c r="K75" s="17">
        <v>6.196637824177742E-2</v>
      </c>
      <c r="L75" s="17">
        <v>274539.4375</v>
      </c>
      <c r="M75" s="17">
        <v>6.415461003780365E-2</v>
      </c>
      <c r="N75" s="17">
        <v>0.11270029842853546</v>
      </c>
      <c r="O75" s="17">
        <v>27487850</v>
      </c>
      <c r="P75" s="17">
        <v>26891234</v>
      </c>
      <c r="Q75" s="17">
        <v>22705294</v>
      </c>
      <c r="R75" s="17">
        <v>21004112</v>
      </c>
      <c r="S75" s="17">
        <v>21004112</v>
      </c>
      <c r="T75" s="17">
        <v>0.11048416048288345</v>
      </c>
      <c r="U75" s="17">
        <v>58660352950272</v>
      </c>
      <c r="V75" s="17">
        <v>49768298446848</v>
      </c>
      <c r="W75" s="17">
        <v>51137298300928</v>
      </c>
      <c r="X75" s="17">
        <v>0.11102285981178284</v>
      </c>
      <c r="Y75" s="17">
        <v>0.12827853858470917</v>
      </c>
      <c r="Z75" s="17">
        <v>0.15056604146957397</v>
      </c>
      <c r="AA75" s="17">
        <v>9.0373099999999998E-3</v>
      </c>
      <c r="AB75" s="17">
        <f t="shared" ref="AB75" si="35">G75-(1.96*AA75)</f>
        <v>0.14844890130872956</v>
      </c>
      <c r="AC75" s="17">
        <f t="shared" ref="AC75" si="36">G75+(1.96*AA75)</f>
        <v>0.18387515650872954</v>
      </c>
      <c r="AD75" s="17">
        <f t="shared" ref="AD75" si="37">1000*(B75-B$20)/(B$44-B$20)</f>
        <v>875</v>
      </c>
      <c r="AE75" s="17">
        <f t="shared" ref="AE75" si="38">AB75</f>
        <v>0.14844890130872956</v>
      </c>
      <c r="AF75" s="17">
        <f t="shared" ref="AF75" si="39">AC75-AB75</f>
        <v>3.5426255199999979E-2</v>
      </c>
    </row>
    <row r="76" spans="1:32" x14ac:dyDescent="0.25">
      <c r="B76" s="17">
        <v>2011</v>
      </c>
      <c r="C76" s="17" t="e">
        <f>NA()</f>
        <v>#N/A</v>
      </c>
      <c r="D76" s="17" t="e">
        <f>NA()</f>
        <v>#N/A</v>
      </c>
      <c r="E76" s="17" t="e">
        <f>NA()</f>
        <v>#N/A</v>
      </c>
      <c r="F76" s="17" t="e">
        <f>NA()</f>
        <v>#N/A</v>
      </c>
      <c r="G76" s="17" t="e">
        <f>NA()</f>
        <v>#N/A</v>
      </c>
      <c r="H76" s="17" t="e">
        <f>NA()</f>
        <v>#N/A</v>
      </c>
      <c r="I76" s="17" t="e">
        <f>NA()</f>
        <v>#N/A</v>
      </c>
      <c r="J76" s="17" t="e">
        <f>NA()</f>
        <v>#N/A</v>
      </c>
      <c r="K76" s="17" t="e">
        <f>NA()</f>
        <v>#N/A</v>
      </c>
      <c r="L76" s="17" t="e">
        <f>NA()</f>
        <v>#N/A</v>
      </c>
      <c r="M76" s="17" t="e">
        <f>NA()</f>
        <v>#N/A</v>
      </c>
      <c r="N76" s="17" t="e">
        <f>NA()</f>
        <v>#N/A</v>
      </c>
      <c r="O76" s="17" t="e">
        <f>NA()</f>
        <v>#N/A</v>
      </c>
      <c r="P76" s="17" t="e">
        <f>NA()</f>
        <v>#N/A</v>
      </c>
      <c r="Q76" s="17" t="e">
        <f>NA()</f>
        <v>#N/A</v>
      </c>
      <c r="R76" s="17" t="e">
        <f>NA()</f>
        <v>#N/A</v>
      </c>
      <c r="S76" s="17" t="e">
        <f>NA()</f>
        <v>#N/A</v>
      </c>
      <c r="T76" s="17" t="e">
        <f>NA()</f>
        <v>#N/A</v>
      </c>
      <c r="U76" s="17" t="e">
        <f>NA()</f>
        <v>#N/A</v>
      </c>
      <c r="V76" s="17" t="e">
        <f>NA()</f>
        <v>#N/A</v>
      </c>
      <c r="W76" s="17" t="e">
        <f>NA()</f>
        <v>#N/A</v>
      </c>
      <c r="X76" s="17" t="e">
        <f>NA()</f>
        <v>#N/A</v>
      </c>
      <c r="Y76" s="17" t="e">
        <f>NA()</f>
        <v>#N/A</v>
      </c>
      <c r="Z76" s="17" t="e">
        <f>NA()</f>
        <v>#N/A</v>
      </c>
      <c r="AA76" s="17" t="e">
        <f>NA()</f>
        <v>#N/A</v>
      </c>
      <c r="AB76" s="17" t="e">
        <f>NA()</f>
        <v>#N/A</v>
      </c>
      <c r="AC76" s="17" t="e">
        <f>NA()</f>
        <v>#N/A</v>
      </c>
      <c r="AD76" s="17" t="e">
        <f>NA()</f>
        <v>#N/A</v>
      </c>
      <c r="AE76" s="17" t="e">
        <f>NA()</f>
        <v>#N/A</v>
      </c>
      <c r="AF76" s="17" t="e">
        <f>NA()</f>
        <v>#N/A</v>
      </c>
    </row>
    <row r="77" spans="1:32" x14ac:dyDescent="0.25">
      <c r="B77" s="17">
        <v>2012</v>
      </c>
      <c r="C77" s="17" t="e">
        <f>NA()</f>
        <v>#N/A</v>
      </c>
      <c r="D77" s="17" t="e">
        <f>NA()</f>
        <v>#N/A</v>
      </c>
      <c r="E77" s="17" t="e">
        <f>NA()</f>
        <v>#N/A</v>
      </c>
      <c r="F77" s="17" t="e">
        <f>NA()</f>
        <v>#N/A</v>
      </c>
      <c r="G77" s="17" t="e">
        <f>NA()</f>
        <v>#N/A</v>
      </c>
      <c r="H77" s="17" t="e">
        <f>NA()</f>
        <v>#N/A</v>
      </c>
      <c r="I77" s="17" t="e">
        <f>NA()</f>
        <v>#N/A</v>
      </c>
      <c r="J77" s="17" t="e">
        <f>NA()</f>
        <v>#N/A</v>
      </c>
      <c r="K77" s="17" t="e">
        <f>NA()</f>
        <v>#N/A</v>
      </c>
      <c r="L77" s="17" t="e">
        <f>NA()</f>
        <v>#N/A</v>
      </c>
      <c r="M77" s="17" t="e">
        <f>NA()</f>
        <v>#N/A</v>
      </c>
      <c r="N77" s="17" t="e">
        <f>NA()</f>
        <v>#N/A</v>
      </c>
      <c r="O77" s="17" t="e">
        <f>NA()</f>
        <v>#N/A</v>
      </c>
      <c r="P77" s="17" t="e">
        <f>NA()</f>
        <v>#N/A</v>
      </c>
      <c r="Q77" s="17" t="e">
        <f>NA()</f>
        <v>#N/A</v>
      </c>
      <c r="R77" s="17" t="e">
        <f>NA()</f>
        <v>#N/A</v>
      </c>
      <c r="S77" s="17" t="e">
        <f>NA()</f>
        <v>#N/A</v>
      </c>
      <c r="T77" s="17" t="e">
        <f>NA()</f>
        <v>#N/A</v>
      </c>
      <c r="U77" s="17" t="e">
        <f>NA()</f>
        <v>#N/A</v>
      </c>
      <c r="V77" s="17" t="e">
        <f>NA()</f>
        <v>#N/A</v>
      </c>
      <c r="W77" s="17" t="e">
        <f>NA()</f>
        <v>#N/A</v>
      </c>
      <c r="X77" s="17" t="e">
        <f>NA()</f>
        <v>#N/A</v>
      </c>
      <c r="Y77" s="17" t="e">
        <f>NA()</f>
        <v>#N/A</v>
      </c>
      <c r="Z77" s="17" t="e">
        <f>NA()</f>
        <v>#N/A</v>
      </c>
      <c r="AA77" s="17" t="e">
        <f>NA()</f>
        <v>#N/A</v>
      </c>
      <c r="AB77" s="17" t="e">
        <f>NA()</f>
        <v>#N/A</v>
      </c>
      <c r="AC77" s="17" t="e">
        <f>NA()</f>
        <v>#N/A</v>
      </c>
      <c r="AD77" s="17" t="e">
        <f>NA()</f>
        <v>#N/A</v>
      </c>
      <c r="AE77" s="17" t="e">
        <f>NA()</f>
        <v>#N/A</v>
      </c>
      <c r="AF77" s="17" t="e">
        <f>NA()</f>
        <v>#N/A</v>
      </c>
    </row>
    <row r="78" spans="1:32" x14ac:dyDescent="0.25">
      <c r="A78" s="17">
        <v>0.99900001287460327</v>
      </c>
      <c r="B78" s="17">
        <v>2013</v>
      </c>
      <c r="C78" s="17">
        <v>0.1421036571264267</v>
      </c>
      <c r="D78" s="17">
        <v>0.12622976303100586</v>
      </c>
      <c r="E78" s="17">
        <v>0.13791586458683014</v>
      </c>
      <c r="F78" s="17">
        <v>0.15369893610477448</v>
      </c>
      <c r="G78" s="17">
        <v>0.18082104623317719</v>
      </c>
      <c r="H78" s="17">
        <v>23475806</v>
      </c>
      <c r="I78" s="17">
        <v>1.844712533056736E-2</v>
      </c>
      <c r="J78" s="17">
        <v>5.7221356779336929E-2</v>
      </c>
      <c r="K78" s="17">
        <v>6.9302357733249664E-2</v>
      </c>
      <c r="L78" s="17">
        <v>297676.125</v>
      </c>
      <c r="M78" s="17">
        <v>7.3321878910064697E-2</v>
      </c>
      <c r="N78" s="17">
        <v>0.12810096144676208</v>
      </c>
      <c r="O78" s="17">
        <v>30893550</v>
      </c>
      <c r="P78" s="17">
        <v>30498704</v>
      </c>
      <c r="Q78" s="17">
        <v>27373676</v>
      </c>
      <c r="R78" s="17">
        <v>23475806</v>
      </c>
      <c r="S78" s="17">
        <v>23475806</v>
      </c>
      <c r="T78" s="17">
        <v>0.12317463755607605</v>
      </c>
      <c r="U78" s="17">
        <v>65507386458112</v>
      </c>
      <c r="V78" s="17">
        <v>61040993763328</v>
      </c>
      <c r="W78" s="17">
        <v>63061993979904</v>
      </c>
      <c r="X78" s="17">
        <v>0.12330141663551331</v>
      </c>
      <c r="Y78" s="17">
        <v>0.14565137028694153</v>
      </c>
      <c r="Z78" s="17">
        <v>0.16554379463195801</v>
      </c>
      <c r="AA78" s="17">
        <v>8.3795199999999997E-3</v>
      </c>
      <c r="AB78" s="17">
        <f t="shared" ref="AB78" si="40">G78-(1.96*AA78)</f>
        <v>0.16439718703317718</v>
      </c>
      <c r="AC78" s="17">
        <f t="shared" ref="AC78" si="41">G78+(1.96*AA78)</f>
        <v>0.19724490543317719</v>
      </c>
      <c r="AD78" s="17">
        <f t="shared" ref="AD78" si="42">1000*(B78-B$20)/(B$44-B$20)</f>
        <v>1000</v>
      </c>
      <c r="AE78" s="17">
        <f t="shared" ref="AE78" si="43">AB78</f>
        <v>0.16439718703317718</v>
      </c>
      <c r="AF78" s="17">
        <f t="shared" ref="AF78" si="44">AC78-AB78</f>
        <v>3.2847718400000003E-2</v>
      </c>
    </row>
    <row r="79" spans="1:32" x14ac:dyDescent="0.25">
      <c r="A79" s="17">
        <v>0.99989998340606689</v>
      </c>
      <c r="B79" s="17">
        <v>1989</v>
      </c>
      <c r="C79" s="17">
        <v>4.0899783372879028E-2</v>
      </c>
      <c r="D79" s="17">
        <v>3.7582360208034515E-2</v>
      </c>
      <c r="E79" s="17">
        <v>4.0172301232814789E-2</v>
      </c>
      <c r="F79" s="17">
        <v>4.38644178211689E-2</v>
      </c>
      <c r="G79" s="17">
        <v>5.8847919106483459E-2</v>
      </c>
      <c r="H79" s="17">
        <v>26253960</v>
      </c>
      <c r="I79" s="17">
        <v>1.7593544907867908E-3</v>
      </c>
      <c r="J79" s="17">
        <v>9.5392027869820595E-3</v>
      </c>
      <c r="K79" s="17">
        <v>9.9288644269108772E-3</v>
      </c>
      <c r="L79" s="17">
        <v>70325.9921875</v>
      </c>
      <c r="M79" s="17">
        <v>4.482900258153677E-3</v>
      </c>
      <c r="N79" s="17">
        <v>1.052996888756752E-2</v>
      </c>
      <c r="O79" s="17">
        <v>31513216</v>
      </c>
      <c r="P79" s="17">
        <v>29582800</v>
      </c>
      <c r="Q79" s="17">
        <v>29070924</v>
      </c>
      <c r="R79" s="17">
        <v>26253960</v>
      </c>
      <c r="S79" s="17">
        <v>26253960</v>
      </c>
      <c r="T79" s="17">
        <v>3.0668504536151886E-2</v>
      </c>
      <c r="U79" s="17">
        <v>17265398382592</v>
      </c>
      <c r="V79" s="17">
        <v>16896576454656</v>
      </c>
      <c r="W79" s="17">
        <v>17165577093120</v>
      </c>
      <c r="X79" s="17">
        <v>3.5429418087005615E-2</v>
      </c>
      <c r="Y79" s="17">
        <v>4.7598548233509064E-2</v>
      </c>
      <c r="Z79" s="17">
        <v>5.4518837481737137E-2</v>
      </c>
      <c r="AD79" s="17">
        <f>AD78</f>
        <v>1000</v>
      </c>
      <c r="AE79" s="17">
        <v>0</v>
      </c>
      <c r="AF79" s="17">
        <v>0</v>
      </c>
    </row>
    <row r="80" spans="1:32" x14ac:dyDescent="0.25">
      <c r="A80" s="17">
        <v>0.99989998340606689</v>
      </c>
      <c r="B80" s="17">
        <v>1992</v>
      </c>
      <c r="C80" s="17">
        <v>3.9609082043170929E-2</v>
      </c>
      <c r="D80" s="17">
        <v>3.5379815846681595E-2</v>
      </c>
      <c r="E80" s="17">
        <v>3.7334930151700974E-2</v>
      </c>
      <c r="F80" s="17">
        <v>4.1275490075349808E-2</v>
      </c>
      <c r="G80" s="17">
        <v>5.5787887424230576E-2</v>
      </c>
      <c r="H80" s="17">
        <v>28127574</v>
      </c>
      <c r="I80" s="17">
        <v>1.0031217243522406E-3</v>
      </c>
      <c r="J80" s="17">
        <v>1.0863816365599632E-2</v>
      </c>
      <c r="K80" s="17">
        <v>1.2615232728421688E-2</v>
      </c>
      <c r="L80" s="17">
        <v>92640.90625</v>
      </c>
      <c r="M80" s="17">
        <v>4.6378565020859241E-3</v>
      </c>
      <c r="N80" s="17">
        <v>1.3727973215281963E-2</v>
      </c>
      <c r="O80" s="17">
        <v>33731140</v>
      </c>
      <c r="P80" s="17">
        <v>32308914</v>
      </c>
      <c r="Q80" s="17">
        <v>34230928</v>
      </c>
      <c r="R80" s="17">
        <v>28127574</v>
      </c>
      <c r="S80" s="17">
        <v>28127574</v>
      </c>
      <c r="T80" s="17">
        <v>2.8744557872414589E-2</v>
      </c>
      <c r="U80" s="17">
        <v>17890340241408</v>
      </c>
      <c r="V80" s="17">
        <v>19831034216448</v>
      </c>
      <c r="W80" s="17">
        <v>20135834288128</v>
      </c>
      <c r="X80" s="17">
        <v>3.3370047807693481E-2</v>
      </c>
      <c r="Y80" s="17">
        <v>4.6278592199087143E-2</v>
      </c>
      <c r="Z80" s="17">
        <v>5.1215611398220062E-2</v>
      </c>
      <c r="AD80" s="17">
        <v>1000</v>
      </c>
      <c r="AE80" s="17">
        <v>0</v>
      </c>
      <c r="AF80" s="17">
        <v>0</v>
      </c>
    </row>
    <row r="81" spans="1:26" x14ac:dyDescent="0.25">
      <c r="A81" s="17">
        <v>0.99989998340606689</v>
      </c>
      <c r="B81" s="17">
        <v>1995</v>
      </c>
      <c r="C81" s="17">
        <v>3.8759347051382065E-2</v>
      </c>
      <c r="D81" s="17">
        <v>3.951554000377655E-2</v>
      </c>
      <c r="E81" s="17">
        <v>4.1602298617362976E-2</v>
      </c>
      <c r="F81" s="17">
        <v>4.6433646231889725E-2</v>
      </c>
      <c r="G81" s="17">
        <v>6.2420196831226349E-2</v>
      </c>
      <c r="H81" s="17">
        <v>41576368</v>
      </c>
      <c r="I81" s="17">
        <v>2.2501641884446144E-2</v>
      </c>
      <c r="J81" s="17">
        <v>3.3009849488735199E-2</v>
      </c>
      <c r="K81" s="17">
        <v>4.3934781104326248E-2</v>
      </c>
      <c r="L81" s="17">
        <v>122813.1484375</v>
      </c>
      <c r="M81" s="17">
        <v>8.2394890487194061E-3</v>
      </c>
      <c r="N81" s="17">
        <v>1.7209356650710106E-2</v>
      </c>
      <c r="O81" s="17">
        <v>44450264</v>
      </c>
      <c r="P81" s="17">
        <v>44132140</v>
      </c>
      <c r="Q81" s="17">
        <v>47430564</v>
      </c>
      <c r="R81" s="17">
        <v>41576368</v>
      </c>
      <c r="S81" s="17">
        <v>41576368</v>
      </c>
      <c r="T81" s="17">
        <v>4.1001196950674057E-2</v>
      </c>
      <c r="U81" s="17">
        <v>20996631298048</v>
      </c>
      <c r="V81" s="17">
        <v>23171841392640</v>
      </c>
      <c r="W81" s="17">
        <v>23566940635136</v>
      </c>
      <c r="X81" s="17">
        <v>3.7025153636932373E-2</v>
      </c>
      <c r="Y81" s="17">
        <v>5.1140516996383667E-2</v>
      </c>
      <c r="Z81" s="17">
        <v>5.7151176035404205E-2</v>
      </c>
    </row>
    <row r="82" spans="1:26" x14ac:dyDescent="0.25">
      <c r="A82" s="17">
        <v>0.99989998340606689</v>
      </c>
      <c r="B82" s="17">
        <v>1998</v>
      </c>
      <c r="C82" s="17">
        <v>4.3011937290430069E-2</v>
      </c>
      <c r="D82" s="17">
        <v>3.9366357028484344E-2</v>
      </c>
      <c r="E82" s="17">
        <v>4.1978642344474792E-2</v>
      </c>
      <c r="F82" s="17">
        <v>4.7042690217494965E-2</v>
      </c>
      <c r="G82" s="17">
        <v>6.925538182258606E-2</v>
      </c>
      <c r="H82" s="17">
        <v>60321728</v>
      </c>
      <c r="I82" s="17">
        <v>1.8260454526171088E-3</v>
      </c>
      <c r="J82" s="17">
        <v>1.5705777332186699E-2</v>
      </c>
      <c r="K82" s="17">
        <v>2.1391132846474648E-2</v>
      </c>
      <c r="L82" s="17">
        <v>149265.921875</v>
      </c>
      <c r="M82" s="17">
        <v>5.9300349093973637E-3</v>
      </c>
      <c r="N82" s="17">
        <v>1.6508856788277626E-2</v>
      </c>
      <c r="O82" s="17">
        <v>68182000</v>
      </c>
      <c r="P82" s="17">
        <v>65175000</v>
      </c>
      <c r="Q82" s="17">
        <v>69012600</v>
      </c>
      <c r="R82" s="17">
        <v>60321728</v>
      </c>
      <c r="S82" s="17">
        <v>60321728</v>
      </c>
      <c r="T82" s="17">
        <v>4.7285769134759903E-2</v>
      </c>
      <c r="U82" s="17">
        <v>28997215846400</v>
      </c>
      <c r="V82" s="17">
        <v>30927476490240</v>
      </c>
      <c r="W82" s="17">
        <v>31665577525248</v>
      </c>
      <c r="X82" s="17">
        <v>3.6853250116109848E-2</v>
      </c>
      <c r="Y82" s="17">
        <v>5.6149475276470184E-2</v>
      </c>
      <c r="Z82" s="17">
        <v>6.3547223806381226E-2</v>
      </c>
    </row>
    <row r="83" spans="1:26" x14ac:dyDescent="0.25">
      <c r="A83" s="17">
        <v>0.99989998340606689</v>
      </c>
      <c r="B83" s="17">
        <v>2001</v>
      </c>
      <c r="C83" s="17">
        <v>3.7612993270158768E-2</v>
      </c>
      <c r="D83" s="17">
        <v>3.4525156021118164E-2</v>
      </c>
      <c r="E83" s="17">
        <v>3.5778865218162537E-2</v>
      </c>
      <c r="F83" s="17">
        <v>4.0238972753286362E-2</v>
      </c>
      <c r="G83" s="17">
        <v>6.4615525305271149E-2</v>
      </c>
      <c r="H83" s="17">
        <v>55301620</v>
      </c>
      <c r="I83" s="17">
        <v>2.3328065872192383E-3</v>
      </c>
      <c r="J83" s="17">
        <v>1.2447873130440712E-2</v>
      </c>
      <c r="K83" s="17">
        <v>1.491115428507328E-2</v>
      </c>
      <c r="L83" s="17">
        <v>176961.359375</v>
      </c>
      <c r="M83" s="17">
        <v>7.0112752728164196E-3</v>
      </c>
      <c r="N83" s="17">
        <v>1.6284734010696411E-2</v>
      </c>
      <c r="O83" s="17">
        <v>77817792</v>
      </c>
      <c r="P83" s="17">
        <v>74410056</v>
      </c>
      <c r="Q83" s="17">
        <v>62579900</v>
      </c>
      <c r="R83" s="17">
        <v>55301620</v>
      </c>
      <c r="S83" s="17">
        <v>55301620</v>
      </c>
      <c r="T83" s="17">
        <v>4.1087176650762558E-2</v>
      </c>
      <c r="U83" s="17">
        <v>42306317058048</v>
      </c>
      <c r="V83" s="17">
        <v>36314783154176</v>
      </c>
      <c r="W83" s="17">
        <v>37261160742912</v>
      </c>
      <c r="X83" s="17">
        <v>3.3076494932174683E-2</v>
      </c>
      <c r="Y83" s="17">
        <v>5.1022890955209732E-2</v>
      </c>
      <c r="Z83" s="17">
        <v>5.9570647776126862E-2</v>
      </c>
    </row>
    <row r="84" spans="1:26" x14ac:dyDescent="0.25">
      <c r="A84" s="17">
        <v>0.99989998340606689</v>
      </c>
      <c r="B84" s="17">
        <v>2004</v>
      </c>
      <c r="C84" s="17">
        <v>3.6247905343770981E-2</v>
      </c>
      <c r="D84" s="17">
        <v>3.2191086560487747E-2</v>
      </c>
      <c r="E84" s="17">
        <v>3.4368675202131271E-2</v>
      </c>
      <c r="F84" s="17">
        <v>3.9531007409095764E-2</v>
      </c>
      <c r="G84" s="17">
        <v>6.1200812458992004E-2</v>
      </c>
      <c r="H84" s="17">
        <v>71153608</v>
      </c>
      <c r="I84" s="17">
        <v>2.220542635768652E-3</v>
      </c>
      <c r="J84" s="17">
        <v>2.0096920430660248E-2</v>
      </c>
      <c r="K84" s="17">
        <v>3.1542669981718063E-2</v>
      </c>
      <c r="L84" s="17">
        <v>197561.125</v>
      </c>
      <c r="M84" s="17">
        <v>9.3851396813988686E-3</v>
      </c>
      <c r="N84" s="17">
        <v>1.7023757100105286E-2</v>
      </c>
      <c r="O84" s="17">
        <v>97269000</v>
      </c>
      <c r="P84" s="17">
        <v>93820000</v>
      </c>
      <c r="Q84" s="17">
        <v>80397656</v>
      </c>
      <c r="R84" s="17">
        <v>71153608</v>
      </c>
      <c r="S84" s="17">
        <v>71153608</v>
      </c>
      <c r="T84" s="17">
        <v>4.4770196080207825E-2</v>
      </c>
      <c r="U84" s="17">
        <v>50381514080256</v>
      </c>
      <c r="V84" s="17">
        <v>43409570004992</v>
      </c>
      <c r="W84" s="17">
        <v>44411568259072</v>
      </c>
      <c r="X84" s="17">
        <v>3.1780209392309189E-2</v>
      </c>
      <c r="Y84" s="17">
        <v>4.8046257346868515E-2</v>
      </c>
      <c r="Z84" s="17">
        <v>5.5414482951164246E-2</v>
      </c>
    </row>
    <row r="85" spans="1:26" x14ac:dyDescent="0.25">
      <c r="A85" s="17">
        <v>0.99989998340606689</v>
      </c>
      <c r="B85" s="17">
        <v>2007</v>
      </c>
      <c r="C85" s="17">
        <v>4.0747001767158508E-2</v>
      </c>
      <c r="D85" s="17">
        <v>3.7573065608739853E-2</v>
      </c>
      <c r="E85" s="17">
        <v>4.0810644626617432E-2</v>
      </c>
      <c r="F85" s="17">
        <v>4.6727661043405533E-2</v>
      </c>
      <c r="G85" s="17">
        <v>7.1681790053844452E-2</v>
      </c>
      <c r="H85" s="17">
        <v>102149392</v>
      </c>
      <c r="I85" s="17">
        <v>1.9439903553575277E-3</v>
      </c>
      <c r="J85" s="17">
        <v>1.5717411413788795E-2</v>
      </c>
      <c r="K85" s="17">
        <v>2.3764545097947121E-2</v>
      </c>
      <c r="L85" s="17">
        <v>253395.0625</v>
      </c>
      <c r="M85" s="17">
        <v>1.0214623995125294E-2</v>
      </c>
      <c r="N85" s="17">
        <v>1.9055075943470001E-2</v>
      </c>
      <c r="O85" s="17">
        <v>125990176</v>
      </c>
      <c r="P85" s="17">
        <v>125930000</v>
      </c>
      <c r="Q85" s="17">
        <v>112924008</v>
      </c>
      <c r="R85" s="17">
        <v>102149392</v>
      </c>
      <c r="S85" s="17">
        <v>102149392</v>
      </c>
      <c r="T85" s="17">
        <v>5.5190045386552811E-2</v>
      </c>
      <c r="U85" s="17">
        <v>64763614724096</v>
      </c>
      <c r="V85" s="17">
        <v>57289524379648</v>
      </c>
      <c r="W85" s="17">
        <v>58829526007808</v>
      </c>
      <c r="X85" s="17">
        <v>3.6138378083705902E-2</v>
      </c>
      <c r="Y85" s="17">
        <v>5.543716624379158E-2</v>
      </c>
      <c r="Z85" s="17">
        <v>6.5443053841590881E-2</v>
      </c>
    </row>
    <row r="86" spans="1:26" x14ac:dyDescent="0.25">
      <c r="A86" s="17">
        <v>0.99989998340606689</v>
      </c>
      <c r="B86" s="17">
        <v>2010</v>
      </c>
      <c r="C86" s="17">
        <v>4.8347406089305878E-2</v>
      </c>
      <c r="D86" s="17">
        <v>4.2779669165611267E-2</v>
      </c>
      <c r="E86" s="17">
        <v>4.7843653708696365E-2</v>
      </c>
      <c r="F86" s="17">
        <v>5.3817488253116608E-2</v>
      </c>
      <c r="G86" s="17">
        <v>7.9147800803184509E-2</v>
      </c>
      <c r="H86" s="17">
        <v>76521888</v>
      </c>
      <c r="I86" s="17">
        <v>1.5745031414553523E-3</v>
      </c>
      <c r="J86" s="17">
        <v>1.1410961858928204E-2</v>
      </c>
      <c r="K86" s="17">
        <v>1.2947306968271732E-2</v>
      </c>
      <c r="L86" s="17">
        <v>274539.4375</v>
      </c>
      <c r="M86" s="17">
        <v>1.5940999612212181E-2</v>
      </c>
      <c r="N86" s="17">
        <v>2.8816528618335724E-2</v>
      </c>
      <c r="O86" s="17">
        <v>103688304</v>
      </c>
      <c r="P86" s="17">
        <v>98120000</v>
      </c>
      <c r="Q86" s="17">
        <v>86023232</v>
      </c>
      <c r="R86" s="17">
        <v>76521888</v>
      </c>
      <c r="S86" s="17">
        <v>76521888</v>
      </c>
      <c r="T86" s="17">
        <v>5.7777184993028641E-2</v>
      </c>
      <c r="U86" s="17">
        <v>58660352950272</v>
      </c>
      <c r="V86" s="17">
        <v>49768298446848</v>
      </c>
      <c r="W86" s="17">
        <v>51137298300928</v>
      </c>
      <c r="X86" s="17">
        <v>4.1619941592216492E-2</v>
      </c>
      <c r="Y86" s="17">
        <v>5.9635534882545471E-2</v>
      </c>
      <c r="Z86" s="17">
        <v>7.2854191064834595E-2</v>
      </c>
    </row>
    <row r="87" spans="1:26" x14ac:dyDescent="0.25">
      <c r="A87" s="17">
        <v>0.99989998340606689</v>
      </c>
      <c r="B87" s="17">
        <v>2013</v>
      </c>
      <c r="C87" s="17">
        <v>5.4142091423273087E-2</v>
      </c>
      <c r="D87" s="17">
        <v>4.8237644135951996E-2</v>
      </c>
      <c r="E87" s="17">
        <v>5.329272523522377E-2</v>
      </c>
      <c r="F87" s="17">
        <v>5.9806693345308304E-2</v>
      </c>
      <c r="G87" s="17">
        <v>8.9937843382358551E-2</v>
      </c>
      <c r="H87" s="17">
        <v>102927920</v>
      </c>
      <c r="I87" s="17">
        <v>3.0082697048783302E-3</v>
      </c>
      <c r="J87" s="17">
        <v>1.2785901315510273E-2</v>
      </c>
      <c r="K87" s="17">
        <v>1.8019715324044228E-2</v>
      </c>
      <c r="L87" s="17">
        <v>297676.125</v>
      </c>
      <c r="M87" s="17">
        <v>1.1829380877315998E-2</v>
      </c>
      <c r="N87" s="17">
        <v>2.7430331334471703E-2</v>
      </c>
      <c r="O87" s="17">
        <v>128893104</v>
      </c>
      <c r="P87" s="17">
        <v>128810000</v>
      </c>
      <c r="Q87" s="17">
        <v>120550960</v>
      </c>
      <c r="R87" s="17">
        <v>102927920</v>
      </c>
      <c r="S87" s="17">
        <v>102927920</v>
      </c>
      <c r="T87" s="17">
        <v>6.1727128922939301E-2</v>
      </c>
      <c r="U87" s="17">
        <v>65507386458112</v>
      </c>
      <c r="V87" s="17">
        <v>61040993763328</v>
      </c>
      <c r="W87" s="17">
        <v>63061993979904</v>
      </c>
      <c r="X87" s="17">
        <v>4.67958003282547E-2</v>
      </c>
      <c r="Y87" s="17">
        <v>7.0626363158226013E-2</v>
      </c>
      <c r="Z87" s="17">
        <v>8.2865387201309204E-2</v>
      </c>
    </row>
  </sheetData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L32" sqref="L32"/>
    </sheetView>
  </sheetViews>
  <sheetFormatPr defaultRowHeight="14.5" x14ac:dyDescent="0.35"/>
  <cols>
    <col min="1" max="1" width="14.453125" customWidth="1"/>
  </cols>
  <sheetData>
    <row r="1" spans="1:3" x14ac:dyDescent="0.35">
      <c r="B1" t="s">
        <v>57</v>
      </c>
      <c r="C1" t="s">
        <v>74</v>
      </c>
    </row>
    <row r="2" spans="1:3" x14ac:dyDescent="0.35">
      <c r="A2" t="s">
        <v>66</v>
      </c>
      <c r="B2" s="3">
        <v>0.32200000000000001</v>
      </c>
      <c r="C2" s="3">
        <v>0.22230307744745631</v>
      </c>
    </row>
    <row r="3" spans="1:3" x14ac:dyDescent="0.35">
      <c r="A3" t="s">
        <v>67</v>
      </c>
      <c r="B3" s="3">
        <v>0.218</v>
      </c>
      <c r="C3" s="3">
        <v>0.14142624435146092</v>
      </c>
    </row>
    <row r="4" spans="1:3" x14ac:dyDescent="0.35">
      <c r="A4" t="s">
        <v>68</v>
      </c>
      <c r="B4" s="3">
        <v>0.129</v>
      </c>
      <c r="C4" s="3">
        <v>0.13109629230000355</v>
      </c>
    </row>
    <row r="5" spans="1:3" x14ac:dyDescent="0.35">
      <c r="A5" t="s">
        <v>69</v>
      </c>
      <c r="B5" s="3">
        <v>7.0000000000000007E-2</v>
      </c>
      <c r="C5" s="3">
        <v>0.111954514753639</v>
      </c>
    </row>
    <row r="6" spans="1:3" x14ac:dyDescent="0.35">
      <c r="A6" t="s">
        <v>70</v>
      </c>
      <c r="B6" s="3">
        <v>7.9000000000000001E-2</v>
      </c>
      <c r="C6" s="3">
        <v>0.10628558762580481</v>
      </c>
    </row>
    <row r="7" spans="1:3" x14ac:dyDescent="0.35">
      <c r="A7" t="s">
        <v>71</v>
      </c>
      <c r="B7" s="3">
        <v>5.5999999999999994E-2</v>
      </c>
      <c r="C7" s="3">
        <v>9.9780227133480129E-2</v>
      </c>
    </row>
    <row r="8" spans="1:3" x14ac:dyDescent="0.35">
      <c r="A8" t="s">
        <v>72</v>
      </c>
      <c r="B8" s="3">
        <v>5.4000000000000006E-2</v>
      </c>
      <c r="C8" s="3">
        <v>7.9739283720288323E-2</v>
      </c>
    </row>
    <row r="9" spans="1:3" x14ac:dyDescent="0.35">
      <c r="A9" t="s">
        <v>73</v>
      </c>
      <c r="B9" s="3">
        <v>7.2000000000000008E-2</v>
      </c>
      <c r="C9" s="3">
        <v>0.10741477266786695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J25" sqref="J25"/>
    </sheetView>
  </sheetViews>
  <sheetFormatPr defaultRowHeight="14.5" x14ac:dyDescent="0.35"/>
  <sheetData/>
  <pageMargins left="0.7" right="0.7" top="0.75" bottom="0.75" header="0.3" footer="0.3"/>
  <pageSetup scale="7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opLeftCell="B1" workbookViewId="0">
      <selection activeCell="H3" sqref="H3"/>
    </sheetView>
  </sheetViews>
  <sheetFormatPr defaultRowHeight="14.5" x14ac:dyDescent="0.35"/>
  <sheetData>
    <row r="1" spans="1:13" x14ac:dyDescent="0.35">
      <c r="A1" t="s">
        <v>63</v>
      </c>
    </row>
    <row r="2" spans="1:13" x14ac:dyDescent="0.35">
      <c r="A2" t="s">
        <v>57</v>
      </c>
      <c r="H2" t="s">
        <v>216</v>
      </c>
    </row>
    <row r="3" spans="1:13" x14ac:dyDescent="0.35">
      <c r="B3" t="s">
        <v>58</v>
      </c>
      <c r="C3" t="s">
        <v>59</v>
      </c>
      <c r="D3" t="s">
        <v>60</v>
      </c>
      <c r="E3" t="s">
        <v>61</v>
      </c>
      <c r="F3" t="s">
        <v>62</v>
      </c>
      <c r="I3" t="s">
        <v>58</v>
      </c>
      <c r="J3" t="s">
        <v>59</v>
      </c>
      <c r="K3" t="s">
        <v>60</v>
      </c>
      <c r="L3" t="s">
        <v>61</v>
      </c>
      <c r="M3" t="s">
        <v>62</v>
      </c>
    </row>
    <row r="4" spans="1:13" x14ac:dyDescent="0.35">
      <c r="A4">
        <v>1989</v>
      </c>
      <c r="B4" s="12">
        <v>6.8529662676155567E-3</v>
      </c>
      <c r="C4" s="12">
        <v>4.0409034118056297E-3</v>
      </c>
      <c r="D4" s="12">
        <v>9.5979433506727219E-2</v>
      </c>
      <c r="E4" s="12">
        <v>2.1784484153613448E-2</v>
      </c>
      <c r="F4" s="12">
        <v>0.12865778733976185</v>
      </c>
      <c r="G4" s="12"/>
      <c r="H4">
        <v>1989</v>
      </c>
      <c r="I4" s="12">
        <v>1.9280000000000002E-2</v>
      </c>
      <c r="J4" s="12">
        <v>1.0950000000000001E-2</v>
      </c>
      <c r="K4" s="12">
        <v>4.7850000000000004E-2</v>
      </c>
      <c r="L4" s="12">
        <v>3.6930000000000004E-2</v>
      </c>
      <c r="M4" s="12">
        <v>0.11501000000000001</v>
      </c>
    </row>
    <row r="5" spans="1:13" x14ac:dyDescent="0.35">
      <c r="A5">
        <v>1992</v>
      </c>
      <c r="B5" s="12">
        <v>7.6951566152274609E-3</v>
      </c>
      <c r="C5" s="12">
        <v>4.3540382757782936E-3</v>
      </c>
      <c r="D5" s="12">
        <v>9.9285878241062164E-2</v>
      </c>
      <c r="E5" s="12">
        <v>1.8516806128900498E-2</v>
      </c>
      <c r="F5" s="12">
        <v>0.12985187926096842</v>
      </c>
      <c r="G5" s="12"/>
      <c r="H5">
        <v>1992</v>
      </c>
      <c r="I5" s="12">
        <v>1.7380000000000003E-2</v>
      </c>
      <c r="J5" s="12">
        <v>1.1350000000000001E-2</v>
      </c>
      <c r="K5" s="12">
        <v>5.3360000000000005E-2</v>
      </c>
      <c r="L5" s="12">
        <v>3.9850000000000003E-2</v>
      </c>
      <c r="M5" s="12">
        <v>0.12194000000000002</v>
      </c>
    </row>
    <row r="6" spans="1:13" x14ac:dyDescent="0.35">
      <c r="A6">
        <v>1995</v>
      </c>
      <c r="B6" s="12">
        <v>7.6335868798196316E-3</v>
      </c>
      <c r="C6" s="12">
        <v>9.7013115882873535E-3</v>
      </c>
      <c r="D6" s="12">
        <v>0.10516899079084396</v>
      </c>
      <c r="E6" s="12">
        <v>3.0505399568937719E-2</v>
      </c>
      <c r="F6" s="12">
        <v>0.15300928882788867</v>
      </c>
      <c r="G6" s="12"/>
      <c r="H6">
        <v>1995</v>
      </c>
      <c r="I6" s="12">
        <v>1.4880000000000001E-2</v>
      </c>
      <c r="J6" s="12">
        <v>1.0730000000000002E-2</v>
      </c>
      <c r="K6" s="12">
        <v>5.9190000000000006E-2</v>
      </c>
      <c r="L6" s="12">
        <v>3.8640000000000001E-2</v>
      </c>
      <c r="M6" s="12">
        <v>0.12344000000000002</v>
      </c>
    </row>
    <row r="7" spans="1:13" x14ac:dyDescent="0.35">
      <c r="A7">
        <v>1998</v>
      </c>
      <c r="B7" s="12">
        <v>7.3359832167625427E-3</v>
      </c>
      <c r="C7" s="12">
        <v>6.3705355860292912E-3</v>
      </c>
      <c r="D7" s="12">
        <v>0.12162899971008301</v>
      </c>
      <c r="E7" s="12">
        <v>2.0543672842904925E-2</v>
      </c>
      <c r="F7" s="12">
        <v>0.15587919135577977</v>
      </c>
      <c r="G7" s="12"/>
      <c r="H7">
        <v>1998</v>
      </c>
      <c r="I7" s="12">
        <v>1.2199999764561653E-2</v>
      </c>
      <c r="J7" s="12">
        <v>1.4130000025033951E-2</v>
      </c>
      <c r="K7" s="12">
        <v>8.4739997982978821E-2</v>
      </c>
      <c r="L7" s="12">
        <v>3.4129999577999115E-2</v>
      </c>
      <c r="M7" s="12">
        <v>0.14519999735057354</v>
      </c>
    </row>
    <row r="8" spans="1:13" x14ac:dyDescent="0.35">
      <c r="A8">
        <v>2001</v>
      </c>
      <c r="B8" s="12">
        <v>9.6288491040468216E-3</v>
      </c>
      <c r="C8" s="12">
        <v>4.503016360104084E-3</v>
      </c>
      <c r="D8" s="12">
        <v>0.10552700608968735</v>
      </c>
      <c r="E8" s="12">
        <v>2.1042393054813147E-2</v>
      </c>
      <c r="F8" s="12">
        <v>0.1407012646086514</v>
      </c>
      <c r="G8" s="12"/>
      <c r="H8">
        <v>2001</v>
      </c>
      <c r="I8" s="12">
        <v>1.4589999802410603E-2</v>
      </c>
      <c r="J8" s="12">
        <v>1.4030000194907188E-2</v>
      </c>
      <c r="K8" s="12">
        <v>9.3400003388524055E-2</v>
      </c>
      <c r="L8" s="12">
        <v>3.5080000758171082E-2</v>
      </c>
      <c r="M8" s="12">
        <v>0.15710000414401293</v>
      </c>
    </row>
    <row r="9" spans="1:13" x14ac:dyDescent="0.35">
      <c r="A9">
        <v>2004</v>
      </c>
      <c r="B9" s="12">
        <v>1.0909504257142544E-2</v>
      </c>
      <c r="C9" s="12">
        <v>4.9010063521564007E-3</v>
      </c>
      <c r="D9" s="12">
        <v>0.10584186017513275</v>
      </c>
      <c r="E9" s="12">
        <v>2.5842334143817425E-2</v>
      </c>
      <c r="F9" s="12">
        <v>0.14749470492824912</v>
      </c>
      <c r="G9" s="12"/>
      <c r="H9">
        <v>2004</v>
      </c>
      <c r="I9" s="12">
        <v>1.8640000373125076E-2</v>
      </c>
      <c r="J9" s="12">
        <v>1.2480000033974648E-2</v>
      </c>
      <c r="K9" s="12">
        <v>7.5760002247989178E-2</v>
      </c>
      <c r="L9" s="12">
        <v>4.9339998513460159E-2</v>
      </c>
      <c r="M9" s="12">
        <v>0.15622000116854906</v>
      </c>
    </row>
    <row r="10" spans="1:13" x14ac:dyDescent="0.35">
      <c r="A10">
        <v>2007</v>
      </c>
      <c r="B10" s="12">
        <v>1.0223399847745895E-2</v>
      </c>
      <c r="C10" s="12">
        <v>6.3181398436427116E-3</v>
      </c>
      <c r="D10" s="12">
        <v>0.120438601821661</v>
      </c>
      <c r="E10" s="12">
        <v>2.5294375082012266E-2</v>
      </c>
      <c r="F10" s="12">
        <v>0.16227451659506187</v>
      </c>
      <c r="G10" s="12"/>
      <c r="H10">
        <v>2007</v>
      </c>
      <c r="I10" s="12">
        <v>1.4150000177323818E-2</v>
      </c>
      <c r="J10" s="12">
        <v>1.1909999884665012E-2</v>
      </c>
      <c r="K10" s="12">
        <v>9.6389997750520706E-2</v>
      </c>
      <c r="L10" s="12">
        <v>5.4280001670122147E-2</v>
      </c>
      <c r="M10" s="12">
        <v>0.17672999948263168</v>
      </c>
    </row>
    <row r="11" spans="1:13" x14ac:dyDescent="0.35">
      <c r="A11">
        <v>2010</v>
      </c>
      <c r="B11" s="12">
        <v>8.3473138511180878E-3</v>
      </c>
      <c r="C11" s="12">
        <v>4.6867700293660164E-3</v>
      </c>
      <c r="D11" s="12">
        <v>0.12113932147622108</v>
      </c>
      <c r="E11" s="12">
        <v>3.2397624803707004E-2</v>
      </c>
      <c r="F11" s="12">
        <v>0.16657103016041219</v>
      </c>
      <c r="G11" s="12"/>
      <c r="H11">
        <v>2010</v>
      </c>
      <c r="I11" s="12">
        <v>8.1900004297494888E-3</v>
      </c>
      <c r="J11" s="12">
        <v>1.4360000379383564E-2</v>
      </c>
      <c r="K11" s="12">
        <v>9.9869998171925545E-2</v>
      </c>
      <c r="L11" s="12">
        <v>8.466000109910965E-2</v>
      </c>
      <c r="M11" s="12">
        <v>0.20708000008016825</v>
      </c>
    </row>
    <row r="12" spans="1:13" x14ac:dyDescent="0.35">
      <c r="A12">
        <v>2013</v>
      </c>
      <c r="B12" s="12">
        <v>9.8278271034359932E-3</v>
      </c>
      <c r="C12" s="12">
        <v>1.1044914834201336E-2</v>
      </c>
      <c r="D12" s="12">
        <v>0.12654883041977882</v>
      </c>
      <c r="E12" s="12">
        <v>3.7466382258571684E-2</v>
      </c>
      <c r="F12" s="12">
        <v>0.18488795461598784</v>
      </c>
      <c r="G12" s="12"/>
      <c r="H12">
        <v>2013</v>
      </c>
      <c r="I12" s="12">
        <v>9.2900004237890244E-3</v>
      </c>
      <c r="J12" s="12">
        <v>1.4499999582767487E-2</v>
      </c>
      <c r="K12" s="12">
        <v>0.10177000053226948</v>
      </c>
      <c r="L12" s="12">
        <v>9.4520002603530884E-2</v>
      </c>
      <c r="M12" s="12">
        <v>0.22008000314235687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Q21" sqref="Q21"/>
    </sheetView>
  </sheetViews>
  <sheetFormatPr defaultRowHeight="14.5" x14ac:dyDescent="0.35"/>
  <sheetData/>
  <pageMargins left="0.7" right="0.7" top="0.75" bottom="0.75" header="0.3" footer="0.3"/>
  <pageSetup scale="98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N2" sqref="N2"/>
    </sheetView>
  </sheetViews>
  <sheetFormatPr defaultRowHeight="14.5" x14ac:dyDescent="0.35"/>
  <sheetData>
    <row r="1" spans="1:14" x14ac:dyDescent="0.35">
      <c r="B1" t="s">
        <v>64</v>
      </c>
      <c r="C1" t="s">
        <v>65</v>
      </c>
      <c r="D1" t="s">
        <v>209</v>
      </c>
      <c r="E1" t="s">
        <v>138</v>
      </c>
      <c r="K1" t="s">
        <v>213</v>
      </c>
      <c r="L1" t="s">
        <v>65</v>
      </c>
      <c r="M1" t="s">
        <v>214</v>
      </c>
      <c r="N1" t="s">
        <v>215</v>
      </c>
    </row>
    <row r="2" spans="1:14" x14ac:dyDescent="0.35">
      <c r="A2">
        <v>1989</v>
      </c>
      <c r="B2">
        <v>10.799136069114471</v>
      </c>
      <c r="C2">
        <v>11.778563015312132</v>
      </c>
      <c r="D2">
        <v>15.766120928849492</v>
      </c>
      <c r="E2" s="17" t="e">
        <f>NA()</f>
        <v>#N/A</v>
      </c>
      <c r="K2">
        <f>B2^-1</f>
        <v>9.2600000000000002E-2</v>
      </c>
      <c r="L2">
        <f t="shared" ref="L2:N17" si="0">C2^-1</f>
        <v>8.4900000000000003E-2</v>
      </c>
      <c r="M2">
        <f t="shared" si="0"/>
        <v>6.3427142574440057E-2</v>
      </c>
      <c r="N2" t="e">
        <f t="shared" si="0"/>
        <v>#N/A</v>
      </c>
    </row>
    <row r="3" spans="1:14" x14ac:dyDescent="0.35">
      <c r="A3">
        <v>1990</v>
      </c>
      <c r="B3">
        <v>10.729613733905579</v>
      </c>
      <c r="C3">
        <v>11.695906432748536</v>
      </c>
      <c r="D3">
        <v>16.145799406426967</v>
      </c>
      <c r="E3" s="17" t="e">
        <f>NA()</f>
        <v>#N/A</v>
      </c>
      <c r="K3">
        <f t="shared" ref="K3:K25" si="1">B3^-1</f>
        <v>9.3200000000000005E-2</v>
      </c>
      <c r="L3">
        <f t="shared" si="0"/>
        <v>8.5500000000000007E-2</v>
      </c>
      <c r="M3">
        <f t="shared" si="0"/>
        <v>6.1935614014995248E-2</v>
      </c>
      <c r="N3" t="e">
        <f t="shared" si="0"/>
        <v>#N/A</v>
      </c>
    </row>
    <row r="4" spans="1:14" x14ac:dyDescent="0.35">
      <c r="A4">
        <v>1991</v>
      </c>
      <c r="B4">
        <v>11.402508551881414</v>
      </c>
      <c r="C4">
        <v>12.72264631043257</v>
      </c>
      <c r="D4">
        <v>18.109443411656699</v>
      </c>
      <c r="E4" s="17" t="e">
        <f>NA()</f>
        <v>#N/A</v>
      </c>
      <c r="K4">
        <f t="shared" si="1"/>
        <v>8.77E-2</v>
      </c>
      <c r="L4">
        <f t="shared" si="0"/>
        <v>7.8600000000000003E-2</v>
      </c>
      <c r="M4">
        <f t="shared" si="0"/>
        <v>5.5219808652778327E-2</v>
      </c>
      <c r="N4" t="e">
        <f t="shared" si="0"/>
        <v>#N/A</v>
      </c>
    </row>
    <row r="5" spans="1:14" x14ac:dyDescent="0.35">
      <c r="A5">
        <v>1992</v>
      </c>
      <c r="B5">
        <v>12.285012285012286</v>
      </c>
      <c r="C5">
        <v>14.265335235378032</v>
      </c>
      <c r="D5">
        <v>22.98797645914372</v>
      </c>
      <c r="E5" s="17" t="e">
        <f>NA()</f>
        <v>#N/A</v>
      </c>
      <c r="K5">
        <f t="shared" si="1"/>
        <v>8.14E-2</v>
      </c>
      <c r="L5">
        <f t="shared" si="0"/>
        <v>7.0099999999999996E-2</v>
      </c>
      <c r="M5">
        <f t="shared" si="0"/>
        <v>4.3501001568245427E-2</v>
      </c>
      <c r="N5" t="e">
        <f t="shared" si="0"/>
        <v>#N/A</v>
      </c>
    </row>
    <row r="6" spans="1:14" x14ac:dyDescent="0.35">
      <c r="A6">
        <v>1993</v>
      </c>
      <c r="B6">
        <v>13.850415512465373</v>
      </c>
      <c r="C6">
        <v>17.035775127768314</v>
      </c>
      <c r="D6">
        <v>28.065966593233153</v>
      </c>
      <c r="E6" s="17" t="e">
        <f>NA()</f>
        <v>#N/A</v>
      </c>
      <c r="K6">
        <f t="shared" si="1"/>
        <v>7.22E-2</v>
      </c>
      <c r="L6">
        <f t="shared" si="0"/>
        <v>5.8699999999999995E-2</v>
      </c>
      <c r="M6">
        <f t="shared" si="0"/>
        <v>3.563034241767768E-2</v>
      </c>
      <c r="N6" t="e">
        <f t="shared" si="0"/>
        <v>#N/A</v>
      </c>
    </row>
    <row r="7" spans="1:14" x14ac:dyDescent="0.35">
      <c r="A7">
        <v>1994</v>
      </c>
      <c r="B7">
        <v>12.547051442910917</v>
      </c>
      <c r="C7">
        <v>14.104372355430183</v>
      </c>
      <c r="D7">
        <v>30.277380596407138</v>
      </c>
      <c r="E7" s="17" t="e">
        <f>NA()</f>
        <v>#N/A</v>
      </c>
      <c r="K7">
        <f t="shared" si="1"/>
        <v>7.9699999999999993E-2</v>
      </c>
      <c r="L7">
        <f t="shared" si="0"/>
        <v>7.0900000000000005E-2</v>
      </c>
      <c r="M7">
        <f t="shared" si="0"/>
        <v>3.3027956193762184E-2</v>
      </c>
      <c r="N7" t="e">
        <f t="shared" si="0"/>
        <v>#N/A</v>
      </c>
    </row>
    <row r="8" spans="1:14" x14ac:dyDescent="0.35">
      <c r="A8">
        <v>1995</v>
      </c>
      <c r="B8">
        <v>13.175230566534916</v>
      </c>
      <c r="C8">
        <v>15.220700152207</v>
      </c>
      <c r="D8">
        <v>25.990885161727931</v>
      </c>
      <c r="E8" s="17" t="e">
        <f>NA()</f>
        <v>#N/A</v>
      </c>
      <c r="F8" t="s">
        <v>139</v>
      </c>
      <c r="K8">
        <f t="shared" si="1"/>
        <v>7.5899999999999995E-2</v>
      </c>
      <c r="L8">
        <f t="shared" si="0"/>
        <v>6.5700000000000008E-2</v>
      </c>
      <c r="M8">
        <f t="shared" si="0"/>
        <v>3.8475026678680371E-2</v>
      </c>
      <c r="N8" t="e">
        <f t="shared" si="0"/>
        <v>#N/A</v>
      </c>
    </row>
    <row r="9" spans="1:14" ht="15.5" x14ac:dyDescent="0.35">
      <c r="A9">
        <v>1996</v>
      </c>
      <c r="B9">
        <v>13.568521031207599</v>
      </c>
      <c r="C9">
        <v>15.527950310559007</v>
      </c>
      <c r="D9">
        <v>25.423132287556999</v>
      </c>
      <c r="E9">
        <f>1/F9</f>
        <v>21.748761353669003</v>
      </c>
      <c r="F9" s="18">
        <v>4.5979630000000001E-2</v>
      </c>
      <c r="K9">
        <f t="shared" si="1"/>
        <v>7.3700000000000002E-2</v>
      </c>
      <c r="L9">
        <f t="shared" si="0"/>
        <v>6.4399999999999999E-2</v>
      </c>
      <c r="M9">
        <f t="shared" si="0"/>
        <v>3.9334256246994243E-2</v>
      </c>
      <c r="N9">
        <f t="shared" si="0"/>
        <v>4.5979630000000001E-2</v>
      </c>
    </row>
    <row r="10" spans="1:14" ht="15.5" x14ac:dyDescent="0.35">
      <c r="A10">
        <v>1997</v>
      </c>
      <c r="B10">
        <v>13.75515818431912</v>
      </c>
      <c r="C10">
        <v>15.748031496062993</v>
      </c>
      <c r="D10">
        <v>25.612493894181014</v>
      </c>
      <c r="E10">
        <f t="shared" ref="E10:E24" si="2">1/F10</f>
        <v>23.007064779381803</v>
      </c>
      <c r="F10" s="18">
        <v>4.3464910000000002E-2</v>
      </c>
      <c r="K10">
        <f t="shared" si="1"/>
        <v>7.2700000000000001E-2</v>
      </c>
      <c r="L10">
        <f t="shared" si="0"/>
        <v>6.3500000000000001E-2</v>
      </c>
      <c r="M10">
        <f t="shared" si="0"/>
        <v>3.9043445130003261E-2</v>
      </c>
      <c r="N10">
        <f t="shared" si="0"/>
        <v>4.3464910000000002E-2</v>
      </c>
    </row>
    <row r="11" spans="1:14" ht="15.5" x14ac:dyDescent="0.35">
      <c r="A11">
        <v>1998</v>
      </c>
      <c r="B11">
        <v>15.313935681470138</v>
      </c>
      <c r="C11">
        <v>19.011406844106464</v>
      </c>
      <c r="D11">
        <v>25.33209693371462</v>
      </c>
      <c r="E11">
        <f t="shared" si="2"/>
        <v>22.944244453487027</v>
      </c>
      <c r="F11" s="19">
        <f>AVERAGE(F10,F12)</f>
        <v>4.3583915000000001E-2</v>
      </c>
      <c r="K11">
        <f t="shared" si="1"/>
        <v>6.5299999999999997E-2</v>
      </c>
      <c r="L11">
        <f t="shared" si="0"/>
        <v>5.2600000000000001E-2</v>
      </c>
      <c r="M11">
        <f t="shared" si="0"/>
        <v>3.9475610827506932E-2</v>
      </c>
      <c r="N11">
        <f t="shared" si="0"/>
        <v>4.3583915000000001E-2</v>
      </c>
    </row>
    <row r="12" spans="1:14" ht="15.5" x14ac:dyDescent="0.35">
      <c r="A12">
        <v>1999</v>
      </c>
      <c r="B12">
        <v>14.184397163120568</v>
      </c>
      <c r="C12">
        <v>17.699115044247787</v>
      </c>
      <c r="D12">
        <v>26.561196936891594</v>
      </c>
      <c r="E12">
        <f t="shared" si="2"/>
        <v>22.881766252689751</v>
      </c>
      <c r="F12" s="19">
        <v>4.3702919999999999E-2</v>
      </c>
      <c r="K12">
        <f t="shared" si="1"/>
        <v>7.0499999999999993E-2</v>
      </c>
      <c r="L12">
        <f t="shared" si="0"/>
        <v>5.6500000000000002E-2</v>
      </c>
      <c r="M12">
        <f t="shared" si="0"/>
        <v>3.7648905746829199E-2</v>
      </c>
      <c r="N12">
        <f t="shared" si="0"/>
        <v>4.3702919999999999E-2</v>
      </c>
    </row>
    <row r="13" spans="1:14" ht="15.5" x14ac:dyDescent="0.35">
      <c r="A13">
        <v>2000</v>
      </c>
      <c r="B13">
        <v>13.123359580052492</v>
      </c>
      <c r="C13">
        <v>16.58374792703151</v>
      </c>
      <c r="D13">
        <v>24.040986775923795</v>
      </c>
      <c r="E13">
        <f t="shared" si="2"/>
        <v>23.037742964676461</v>
      </c>
      <c r="F13" s="19">
        <f>AVERAGE(F12,F14)</f>
        <v>4.3407029999999999E-2</v>
      </c>
      <c r="K13">
        <f t="shared" si="1"/>
        <v>7.6200000000000004E-2</v>
      </c>
      <c r="L13">
        <f t="shared" si="0"/>
        <v>6.0299999999999999E-2</v>
      </c>
      <c r="M13">
        <f t="shared" si="0"/>
        <v>4.1595630384084939E-2</v>
      </c>
      <c r="N13">
        <f t="shared" si="0"/>
        <v>4.3407029999999999E-2</v>
      </c>
    </row>
    <row r="14" spans="1:14" ht="15.5" x14ac:dyDescent="0.35">
      <c r="A14">
        <v>2001</v>
      </c>
      <c r="B14">
        <v>14.124293785310734</v>
      </c>
      <c r="C14">
        <v>19.920318725099605</v>
      </c>
      <c r="D14">
        <v>24.772141202901455</v>
      </c>
      <c r="E14">
        <f t="shared" si="2"/>
        <v>23.19586074504177</v>
      </c>
      <c r="F14" s="19">
        <v>4.3111139999999999E-2</v>
      </c>
      <c r="K14">
        <f t="shared" si="1"/>
        <v>7.0800000000000002E-2</v>
      </c>
      <c r="L14">
        <f t="shared" si="0"/>
        <v>5.0199999999999988E-2</v>
      </c>
      <c r="M14">
        <f t="shared" si="0"/>
        <v>4.0367927496024213E-2</v>
      </c>
      <c r="N14">
        <f t="shared" si="0"/>
        <v>4.3111139999999999E-2</v>
      </c>
    </row>
    <row r="15" spans="1:14" ht="15.5" x14ac:dyDescent="0.35">
      <c r="A15">
        <v>2002</v>
      </c>
      <c r="B15">
        <v>15.408320493066256</v>
      </c>
      <c r="C15">
        <v>21.691973969631235</v>
      </c>
      <c r="D15">
        <v>33.441255685828693</v>
      </c>
      <c r="E15">
        <f t="shared" si="2"/>
        <v>29.363410078520694</v>
      </c>
      <c r="F15" s="18">
        <v>3.4055990000000001E-2</v>
      </c>
      <c r="K15">
        <f t="shared" si="1"/>
        <v>6.4899999999999999E-2</v>
      </c>
      <c r="L15">
        <f t="shared" si="0"/>
        <v>4.6100000000000002E-2</v>
      </c>
      <c r="M15">
        <f t="shared" si="0"/>
        <v>2.9903183343195069E-2</v>
      </c>
      <c r="N15">
        <f t="shared" si="0"/>
        <v>3.4055990000000001E-2</v>
      </c>
    </row>
    <row r="16" spans="1:14" ht="15.5" x14ac:dyDescent="0.35">
      <c r="A16">
        <v>2003</v>
      </c>
      <c r="B16">
        <v>17.667844522968196</v>
      </c>
      <c r="C16">
        <v>24.937655860349128</v>
      </c>
      <c r="D16">
        <v>42.325311369907261</v>
      </c>
      <c r="E16">
        <f t="shared" si="2"/>
        <v>28.46505061085999</v>
      </c>
      <c r="F16" s="18">
        <v>3.5130799999999997E-2</v>
      </c>
      <c r="K16">
        <f t="shared" si="1"/>
        <v>5.6600000000000004E-2</v>
      </c>
      <c r="L16">
        <f t="shared" si="0"/>
        <v>4.0099999999999997E-2</v>
      </c>
      <c r="M16">
        <f t="shared" si="0"/>
        <v>2.3626524357030172E-2</v>
      </c>
      <c r="N16">
        <f t="shared" si="0"/>
        <v>3.5130799999999997E-2</v>
      </c>
    </row>
    <row r="17" spans="1:14" ht="15.5" x14ac:dyDescent="0.35">
      <c r="A17">
        <v>2004</v>
      </c>
      <c r="B17">
        <v>17.761989342806395</v>
      </c>
      <c r="C17">
        <v>23.419203747072601</v>
      </c>
      <c r="D17">
        <v>51.414039501243565</v>
      </c>
      <c r="E17">
        <f t="shared" si="2"/>
        <v>40.206807736272289</v>
      </c>
      <c r="F17" s="18">
        <v>2.487141E-2</v>
      </c>
      <c r="K17">
        <f t="shared" si="1"/>
        <v>5.6299999999999996E-2</v>
      </c>
      <c r="L17">
        <f t="shared" si="0"/>
        <v>4.2699999999999995E-2</v>
      </c>
      <c r="M17">
        <f t="shared" si="0"/>
        <v>1.9449940321763916E-2</v>
      </c>
      <c r="N17">
        <f t="shared" si="0"/>
        <v>2.487141E-2</v>
      </c>
    </row>
    <row r="18" spans="1:14" ht="15.5" x14ac:dyDescent="0.35">
      <c r="A18">
        <v>2005</v>
      </c>
      <c r="B18">
        <v>19.120458891013381</v>
      </c>
      <c r="C18">
        <v>23.310023310023311</v>
      </c>
      <c r="D18">
        <v>46.836867402295709</v>
      </c>
      <c r="E18">
        <f t="shared" si="2"/>
        <v>31.112618344622032</v>
      </c>
      <c r="F18" s="18">
        <v>3.2141299999999998E-2</v>
      </c>
      <c r="K18">
        <f t="shared" si="1"/>
        <v>5.2300000000000006E-2</v>
      </c>
      <c r="L18">
        <f t="shared" ref="L18:L25" si="3">C18^-1</f>
        <v>4.2900000000000001E-2</v>
      </c>
      <c r="M18">
        <f t="shared" ref="M18:M25" si="4">D18^-1</f>
        <v>2.1350702031600537E-2</v>
      </c>
      <c r="N18">
        <f t="shared" ref="N18:N25" si="5">E18^-1</f>
        <v>3.2141299999999998E-2</v>
      </c>
    </row>
    <row r="19" spans="1:14" ht="15.5" x14ac:dyDescent="0.35">
      <c r="A19">
        <v>2006</v>
      </c>
      <c r="B19">
        <v>17.889087656529519</v>
      </c>
      <c r="C19">
        <v>20.833333333333332</v>
      </c>
      <c r="D19">
        <v>37.203431420390132</v>
      </c>
      <c r="E19">
        <f t="shared" si="2"/>
        <v>28.894852786504025</v>
      </c>
      <c r="F19" s="18">
        <v>3.4608239999999998E-2</v>
      </c>
      <c r="K19">
        <f t="shared" si="1"/>
        <v>5.5899999999999991E-2</v>
      </c>
      <c r="L19">
        <f t="shared" si="3"/>
        <v>4.8000000000000001E-2</v>
      </c>
      <c r="M19">
        <f t="shared" si="4"/>
        <v>2.6879241022158207E-2</v>
      </c>
      <c r="N19">
        <f t="shared" si="5"/>
        <v>3.4608239999999998E-2</v>
      </c>
    </row>
    <row r="20" spans="1:14" ht="15.5" x14ac:dyDescent="0.35">
      <c r="A20">
        <v>2007</v>
      </c>
      <c r="B20">
        <v>17.985611510791369</v>
      </c>
      <c r="C20">
        <v>21.598272138228943</v>
      </c>
      <c r="D20">
        <v>34.233879336851558</v>
      </c>
      <c r="E20">
        <f t="shared" si="2"/>
        <v>28.1637700698546</v>
      </c>
      <c r="F20" s="18">
        <v>3.5506610000000001E-2</v>
      </c>
      <c r="K20">
        <f t="shared" si="1"/>
        <v>5.5599999999999997E-2</v>
      </c>
      <c r="L20">
        <f t="shared" si="3"/>
        <v>4.6300000000000001E-2</v>
      </c>
      <c r="M20">
        <f t="shared" si="4"/>
        <v>2.9210829136840925E-2</v>
      </c>
      <c r="N20">
        <f t="shared" si="5"/>
        <v>3.5506610000000001E-2</v>
      </c>
    </row>
    <row r="21" spans="1:14" ht="15.5" x14ac:dyDescent="0.35">
      <c r="A21">
        <v>2008</v>
      </c>
      <c r="B21">
        <v>17.761989342806395</v>
      </c>
      <c r="C21">
        <v>27.3224043715847</v>
      </c>
      <c r="D21">
        <v>43.813456219033569</v>
      </c>
      <c r="E21">
        <f t="shared" si="2"/>
        <v>26.062054794948963</v>
      </c>
      <c r="F21" s="18">
        <v>3.8369960000000002E-2</v>
      </c>
      <c r="K21">
        <f t="shared" si="1"/>
        <v>5.6299999999999996E-2</v>
      </c>
      <c r="L21">
        <f t="shared" si="3"/>
        <v>3.6600000000000001E-2</v>
      </c>
      <c r="M21">
        <f t="shared" si="4"/>
        <v>2.2824038236124753E-2</v>
      </c>
      <c r="N21">
        <f t="shared" si="5"/>
        <v>3.8369960000000002E-2</v>
      </c>
    </row>
    <row r="22" spans="1:14" ht="15.5" x14ac:dyDescent="0.35">
      <c r="A22">
        <v>2009</v>
      </c>
      <c r="B22">
        <v>18.832391713747647</v>
      </c>
      <c r="C22">
        <v>30.674846625766875</v>
      </c>
      <c r="D22">
        <v>59.333741863646459</v>
      </c>
      <c r="E22">
        <f t="shared" si="2"/>
        <v>38.406808759056808</v>
      </c>
      <c r="F22" s="18">
        <v>2.6037049999999999E-2</v>
      </c>
      <c r="K22">
        <f t="shared" si="1"/>
        <v>5.3099999999999994E-2</v>
      </c>
      <c r="L22">
        <f t="shared" si="3"/>
        <v>3.2599999999999997E-2</v>
      </c>
      <c r="M22">
        <f t="shared" si="4"/>
        <v>1.6853816539972779E-2</v>
      </c>
      <c r="N22">
        <f t="shared" si="5"/>
        <v>2.6037049999999999E-2</v>
      </c>
    </row>
    <row r="23" spans="1:14" ht="15.5" x14ac:dyDescent="0.35">
      <c r="A23">
        <v>2010</v>
      </c>
      <c r="B23">
        <v>20.242914979757082</v>
      </c>
      <c r="C23">
        <v>31.055900621118013</v>
      </c>
      <c r="D23">
        <v>73.552986383473495</v>
      </c>
      <c r="E23">
        <f t="shared" si="2"/>
        <v>46.0304491421075</v>
      </c>
      <c r="F23" s="18">
        <v>2.1724750000000001E-2</v>
      </c>
      <c r="K23">
        <f t="shared" si="1"/>
        <v>4.9400000000000006E-2</v>
      </c>
      <c r="L23">
        <f t="shared" si="3"/>
        <v>3.2199999999999999E-2</v>
      </c>
      <c r="M23">
        <f t="shared" si="4"/>
        <v>1.359564103606116E-2</v>
      </c>
      <c r="N23">
        <f t="shared" si="5"/>
        <v>2.1724750000000001E-2</v>
      </c>
    </row>
    <row r="24" spans="1:14" ht="15.5" x14ac:dyDescent="0.35">
      <c r="A24">
        <v>2011</v>
      </c>
      <c r="B24">
        <v>21.551724137931036</v>
      </c>
      <c r="C24">
        <v>35.971223021582738</v>
      </c>
      <c r="D24">
        <v>86.70325859305315</v>
      </c>
      <c r="E24">
        <f t="shared" si="2"/>
        <v>53.083571590097158</v>
      </c>
      <c r="F24" s="18">
        <v>1.8838219999999999E-2</v>
      </c>
      <c r="K24">
        <f t="shared" si="1"/>
        <v>4.6399999999999997E-2</v>
      </c>
      <c r="L24">
        <f t="shared" si="3"/>
        <v>2.7799999999999998E-2</v>
      </c>
      <c r="M24">
        <f t="shared" si="4"/>
        <v>1.1533591888322894E-2</v>
      </c>
      <c r="N24">
        <f t="shared" si="5"/>
        <v>1.8838219999999999E-2</v>
      </c>
    </row>
    <row r="25" spans="1:14" x14ac:dyDescent="0.35">
      <c r="A25">
        <v>2012</v>
      </c>
      <c r="B25">
        <v>27.247956403269757</v>
      </c>
      <c r="C25">
        <v>55.55555555555555</v>
      </c>
      <c r="D25">
        <v>96.554853191536395</v>
      </c>
      <c r="E25" s="17" t="e">
        <f>NA()</f>
        <v>#N/A</v>
      </c>
      <c r="K25">
        <f t="shared" si="1"/>
        <v>3.6699999999999997E-2</v>
      </c>
      <c r="L25">
        <f t="shared" si="3"/>
        <v>1.8000000000000002E-2</v>
      </c>
      <c r="M25">
        <f t="shared" si="4"/>
        <v>1.0356807213163014E-2</v>
      </c>
      <c r="N25" t="e">
        <f t="shared" si="5"/>
        <v>#N/A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workbookViewId="0">
      <selection activeCell="K3" sqref="K3"/>
    </sheetView>
  </sheetViews>
  <sheetFormatPr defaultRowHeight="14.5" x14ac:dyDescent="0.35"/>
  <sheetData>
    <row r="1" spans="1:11" x14ac:dyDescent="0.35">
      <c r="A1" t="s">
        <v>56</v>
      </c>
      <c r="E1" t="s">
        <v>48</v>
      </c>
      <c r="F1" t="s">
        <v>49</v>
      </c>
    </row>
    <row r="2" spans="1:11" x14ac:dyDescent="0.35">
      <c r="D2">
        <v>0</v>
      </c>
      <c r="E2">
        <v>0</v>
      </c>
      <c r="F2">
        <v>0</v>
      </c>
      <c r="J2" t="s">
        <v>136</v>
      </c>
      <c r="K2" t="s">
        <v>137</v>
      </c>
    </row>
    <row r="3" spans="1:11" x14ac:dyDescent="0.35">
      <c r="B3" t="s">
        <v>50</v>
      </c>
      <c r="C3" t="s">
        <v>51</v>
      </c>
      <c r="D3">
        <v>0</v>
      </c>
      <c r="E3">
        <v>0</v>
      </c>
      <c r="F3">
        <v>0</v>
      </c>
      <c r="G3" s="4" t="s">
        <v>128</v>
      </c>
      <c r="H3" t="s">
        <v>55</v>
      </c>
      <c r="I3" s="11" t="s">
        <v>129</v>
      </c>
      <c r="J3" s="4" t="s">
        <v>130</v>
      </c>
      <c r="K3" s="4" t="s">
        <v>131</v>
      </c>
    </row>
    <row r="4" spans="1:11" x14ac:dyDescent="0.35">
      <c r="A4">
        <v>1989</v>
      </c>
      <c r="B4" s="10">
        <f>AB35</f>
        <v>0.10554694354535522</v>
      </c>
      <c r="C4" s="10">
        <f>AC35</f>
        <v>0.15128887474535521</v>
      </c>
      <c r="D4" s="17">
        <f>1000*(A4-A$4)/(A$28-A$4)</f>
        <v>0</v>
      </c>
      <c r="E4" s="17">
        <f>B4</f>
        <v>0.10554694354535522</v>
      </c>
      <c r="F4" s="17">
        <f>C4-B4</f>
        <v>4.5741931199999988E-2</v>
      </c>
      <c r="G4" s="12">
        <v>0.11501000000000001</v>
      </c>
      <c r="H4" s="12">
        <v>0.10836915671825409</v>
      </c>
      <c r="I4" s="12">
        <f>G35</f>
        <v>0.12841790914535522</v>
      </c>
      <c r="J4" s="7">
        <v>0.11003</v>
      </c>
      <c r="K4" s="2">
        <v>0.11501000000000001</v>
      </c>
    </row>
    <row r="5" spans="1:11" x14ac:dyDescent="0.35">
      <c r="A5">
        <v>1990</v>
      </c>
      <c r="B5" s="10" t="e">
        <f t="shared" ref="B5:D5" si="0">AB36</f>
        <v>#N/A</v>
      </c>
      <c r="C5" s="10" t="e">
        <f t="shared" si="0"/>
        <v>#N/A</v>
      </c>
      <c r="D5" s="10" t="e">
        <f t="shared" si="0"/>
        <v>#N/A</v>
      </c>
      <c r="E5" s="17" t="e">
        <f>NA()</f>
        <v>#N/A</v>
      </c>
      <c r="F5" s="17" t="e">
        <f>NA()</f>
        <v>#N/A</v>
      </c>
      <c r="G5" s="12">
        <v>0.1169</v>
      </c>
      <c r="H5" s="12" t="e">
        <v>#N/A</v>
      </c>
      <c r="I5" s="12" t="e">
        <v>#N/A</v>
      </c>
      <c r="J5" s="7">
        <v>0.11106000000000001</v>
      </c>
      <c r="K5" s="2">
        <v>0.11689000000000002</v>
      </c>
    </row>
    <row r="6" spans="1:11" x14ac:dyDescent="0.35">
      <c r="A6">
        <v>1991</v>
      </c>
      <c r="B6" s="10" t="e">
        <f t="shared" ref="B6:D6" si="1">AB37</f>
        <v>#N/A</v>
      </c>
      <c r="C6" s="10" t="e">
        <f t="shared" si="1"/>
        <v>#N/A</v>
      </c>
      <c r="D6" s="10" t="e">
        <f t="shared" si="1"/>
        <v>#N/A</v>
      </c>
      <c r="E6" s="17" t="e">
        <f>NA()</f>
        <v>#N/A</v>
      </c>
      <c r="F6" s="17" t="e">
        <f>NA()</f>
        <v>#N/A</v>
      </c>
      <c r="G6" s="12">
        <v>0.11177000000000001</v>
      </c>
      <c r="H6" s="12" t="e">
        <v>#N/A</v>
      </c>
      <c r="I6" s="12" t="e">
        <v>#N/A</v>
      </c>
      <c r="J6" s="7">
        <v>0.10578000000000001</v>
      </c>
      <c r="K6" s="2">
        <v>0.11177000000000001</v>
      </c>
    </row>
    <row r="7" spans="1:11" x14ac:dyDescent="0.35">
      <c r="A7">
        <v>1992</v>
      </c>
      <c r="B7" s="10">
        <f t="shared" ref="B7:C7" si="2">AB38</f>
        <v>0.1067796051576889</v>
      </c>
      <c r="C7" s="10">
        <f t="shared" si="2"/>
        <v>0.15358036755768889</v>
      </c>
      <c r="D7" s="17">
        <f t="shared" ref="D7:D31" si="3">1000*(A7-A$4)/(A$28-A$4)</f>
        <v>125</v>
      </c>
      <c r="E7" s="17">
        <f t="shared" ref="E7" si="4">B7</f>
        <v>0.1067796051576889</v>
      </c>
      <c r="F7" s="17">
        <f t="shared" ref="F7" si="5">C7-B7</f>
        <v>4.6800762399999987E-2</v>
      </c>
      <c r="G7" s="12">
        <v>0.12195000000000002</v>
      </c>
      <c r="H7" s="12">
        <v>0.11254769563674927</v>
      </c>
      <c r="I7" s="12">
        <v>0.12974661588668823</v>
      </c>
      <c r="J7" s="7">
        <v>0.11408000000000001</v>
      </c>
      <c r="K7" s="2">
        <v>0.12194000000000001</v>
      </c>
    </row>
    <row r="8" spans="1:11" x14ac:dyDescent="0.35">
      <c r="A8">
        <v>1993</v>
      </c>
      <c r="B8" s="10" t="e">
        <f t="shared" ref="B8:D9" si="6">AB39</f>
        <v>#N/A</v>
      </c>
      <c r="C8" s="10" t="e">
        <f t="shared" si="6"/>
        <v>#N/A</v>
      </c>
      <c r="D8" s="10" t="e">
        <f t="shared" si="6"/>
        <v>#N/A</v>
      </c>
      <c r="E8" s="17" t="e">
        <f>NA()</f>
        <v>#N/A</v>
      </c>
      <c r="F8" s="17" t="e">
        <f>NA()</f>
        <v>#N/A</v>
      </c>
      <c r="G8" s="12">
        <v>0.12464000000000001</v>
      </c>
      <c r="H8" s="12" t="e">
        <v>#N/A</v>
      </c>
      <c r="I8" s="12" t="e">
        <v>#N/A</v>
      </c>
      <c r="J8" s="7">
        <v>0.11654</v>
      </c>
      <c r="K8" s="2">
        <v>0.12464</v>
      </c>
    </row>
    <row r="9" spans="1:11" x14ac:dyDescent="0.35">
      <c r="A9">
        <v>1994</v>
      </c>
      <c r="B9" s="10" t="e">
        <f t="shared" ref="B9:C9" si="7">AB40</f>
        <v>#N/A</v>
      </c>
      <c r="C9" s="10" t="e">
        <f t="shared" si="7"/>
        <v>#N/A</v>
      </c>
      <c r="D9" s="10" t="e">
        <f t="shared" si="6"/>
        <v>#N/A</v>
      </c>
      <c r="E9" s="17" t="e">
        <f>NA()</f>
        <v>#N/A</v>
      </c>
      <c r="F9" s="17" t="e">
        <f>NA()</f>
        <v>#N/A</v>
      </c>
      <c r="G9" s="12">
        <v>0.12100000000000001</v>
      </c>
      <c r="H9" s="12" t="e">
        <v>#N/A</v>
      </c>
      <c r="I9" s="12" t="e">
        <v>#N/A</v>
      </c>
      <c r="J9" s="7">
        <v>0.10953</v>
      </c>
      <c r="K9" s="2">
        <v>0.12100000000000002</v>
      </c>
    </row>
    <row r="10" spans="1:11" x14ac:dyDescent="0.35">
      <c r="A10">
        <v>1995</v>
      </c>
      <c r="B10" s="10">
        <f t="shared" ref="B10:C10" si="8">AB41</f>
        <v>0.13562121537092894</v>
      </c>
      <c r="C10" s="10">
        <f t="shared" si="8"/>
        <v>0.17238662097092897</v>
      </c>
      <c r="D10" s="17">
        <f t="shared" si="3"/>
        <v>250</v>
      </c>
      <c r="E10" s="17">
        <f t="shared" ref="E10" si="9">B10</f>
        <v>0.13562121537092894</v>
      </c>
      <c r="F10" s="17">
        <f t="shared" ref="F10" si="10">C10-B10</f>
        <v>3.6765405600000023E-2</v>
      </c>
      <c r="G10" s="12">
        <v>0.12345</v>
      </c>
      <c r="H10" s="12">
        <v>0.1266276091337204</v>
      </c>
      <c r="I10" s="12">
        <v>0.15289074182510376</v>
      </c>
      <c r="J10" s="7">
        <v>0.11506000000000001</v>
      </c>
      <c r="K10" s="2">
        <v>0.12344000000000001</v>
      </c>
    </row>
    <row r="11" spans="1:11" x14ac:dyDescent="0.35">
      <c r="A11">
        <v>1996</v>
      </c>
      <c r="B11" s="10" t="e">
        <f t="shared" ref="B11:D12" si="11">AB42</f>
        <v>#N/A</v>
      </c>
      <c r="C11" s="10" t="e">
        <f t="shared" si="11"/>
        <v>#N/A</v>
      </c>
      <c r="D11" s="10" t="e">
        <f t="shared" si="11"/>
        <v>#N/A</v>
      </c>
      <c r="E11" s="17" t="e">
        <f>NA()</f>
        <v>#N/A</v>
      </c>
      <c r="F11" s="17" t="e">
        <f>NA()</f>
        <v>#N/A</v>
      </c>
      <c r="G11" s="12">
        <v>0.1315699964761734</v>
      </c>
      <c r="H11" s="12" t="e">
        <v>#N/A</v>
      </c>
      <c r="I11" s="12" t="e">
        <v>#N/A</v>
      </c>
      <c r="J11" s="7">
        <v>0.12291000038385391</v>
      </c>
      <c r="K11" s="2">
        <v>0.12751319864566868</v>
      </c>
    </row>
    <row r="12" spans="1:11" x14ac:dyDescent="0.35">
      <c r="A12">
        <v>1997</v>
      </c>
      <c r="B12" s="10" t="e">
        <f t="shared" ref="B12:C12" si="12">AB43</f>
        <v>#N/A</v>
      </c>
      <c r="C12" s="10" t="e">
        <f t="shared" si="12"/>
        <v>#N/A</v>
      </c>
      <c r="D12" s="10" t="e">
        <f t="shared" si="11"/>
        <v>#N/A</v>
      </c>
      <c r="E12" s="17" t="e">
        <f>NA()</f>
        <v>#N/A</v>
      </c>
      <c r="F12" s="17" t="e">
        <f>NA()</f>
        <v>#N/A</v>
      </c>
      <c r="G12" s="12">
        <v>0.13940000534057617</v>
      </c>
      <c r="H12" s="12" t="e">
        <v>#N/A</v>
      </c>
      <c r="I12" s="12" t="e">
        <v>#N/A</v>
      </c>
      <c r="J12" s="7">
        <v>0.1315000057220459</v>
      </c>
      <c r="K12" s="2">
        <v>0.13659154659002778</v>
      </c>
    </row>
    <row r="13" spans="1:11" x14ac:dyDescent="0.35">
      <c r="A13">
        <v>1998</v>
      </c>
      <c r="B13" s="10">
        <f t="shared" ref="B13:C13" si="13">AB44</f>
        <v>0.13506101257370912</v>
      </c>
      <c r="C13" s="10">
        <f t="shared" si="13"/>
        <v>0.1781466733737091</v>
      </c>
      <c r="D13" s="17">
        <f t="shared" si="3"/>
        <v>375</v>
      </c>
      <c r="E13" s="17">
        <f t="shared" ref="E13" si="14">B13</f>
        <v>0.13506101257370912</v>
      </c>
      <c r="F13" s="17">
        <f t="shared" ref="F13" si="15">C13-B13</f>
        <v>4.3085660799999981E-2</v>
      </c>
      <c r="G13" s="12">
        <v>0.14519000053405762</v>
      </c>
      <c r="H13" s="12">
        <v>0.12613916397094727</v>
      </c>
      <c r="I13" s="12">
        <v>0.15572600066661835</v>
      </c>
      <c r="J13" s="7">
        <v>0.1402599960565567</v>
      </c>
      <c r="K13" s="2">
        <v>0.14277180993862415</v>
      </c>
    </row>
    <row r="14" spans="1:11" x14ac:dyDescent="0.35">
      <c r="A14">
        <v>1999</v>
      </c>
      <c r="B14" s="10" t="e">
        <f t="shared" ref="B14:D15" si="16">AB45</f>
        <v>#N/A</v>
      </c>
      <c r="C14" s="10" t="e">
        <f t="shared" si="16"/>
        <v>#N/A</v>
      </c>
      <c r="D14" s="10" t="e">
        <f t="shared" si="16"/>
        <v>#N/A</v>
      </c>
      <c r="E14" s="17" t="e">
        <f>NA()</f>
        <v>#N/A</v>
      </c>
      <c r="F14" s="17" t="e">
        <f>NA()</f>
        <v>#N/A</v>
      </c>
      <c r="G14" s="12">
        <v>0.15029999613761902</v>
      </c>
      <c r="H14" s="12" t="e">
        <v>#N/A</v>
      </c>
      <c r="I14" s="12" t="e">
        <v>#N/A</v>
      </c>
      <c r="J14" s="7">
        <v>0.14395999908447266</v>
      </c>
      <c r="K14" s="2">
        <v>0.1469216420158751</v>
      </c>
    </row>
    <row r="15" spans="1:11" x14ac:dyDescent="0.35">
      <c r="A15">
        <v>2000</v>
      </c>
      <c r="B15" s="10" t="e">
        <f t="shared" ref="B15:C15" si="17">AB46</f>
        <v>#N/A</v>
      </c>
      <c r="C15" s="10" t="e">
        <f t="shared" si="17"/>
        <v>#N/A</v>
      </c>
      <c r="D15" s="10" t="e">
        <f t="shared" si="16"/>
        <v>#N/A</v>
      </c>
      <c r="E15" s="17" t="e">
        <f>NA()</f>
        <v>#N/A</v>
      </c>
      <c r="F15" s="17" t="e">
        <f>NA()</f>
        <v>#N/A</v>
      </c>
      <c r="G15" s="12">
        <v>0.1598999947309494</v>
      </c>
      <c r="H15" s="12" t="e">
        <v>#N/A</v>
      </c>
      <c r="I15" s="12" t="e">
        <v>#N/A</v>
      </c>
      <c r="J15" s="7">
        <v>0.15374000370502472</v>
      </c>
      <c r="K15" s="2">
        <v>0.15887091090246228</v>
      </c>
    </row>
    <row r="16" spans="1:11" x14ac:dyDescent="0.35">
      <c r="A16">
        <v>2001</v>
      </c>
      <c r="B16" s="10">
        <f t="shared" ref="B16:C16" si="18">AB47</f>
        <v>0.12916153710401918</v>
      </c>
      <c r="C16" s="10">
        <f t="shared" si="18"/>
        <v>0.15383636910401915</v>
      </c>
      <c r="D16" s="17">
        <f t="shared" si="3"/>
        <v>500</v>
      </c>
      <c r="E16" s="17">
        <f t="shared" ref="E16" si="19">B16</f>
        <v>0.12916153710401918</v>
      </c>
      <c r="F16" s="17">
        <f t="shared" ref="F16" si="20">C16-B16</f>
        <v>2.467483199999998E-2</v>
      </c>
      <c r="G16" s="12">
        <v>0.15710000693798065</v>
      </c>
      <c r="H16" s="12">
        <v>0.11020476371049881</v>
      </c>
      <c r="I16" s="12">
        <v>0.14046996831893921</v>
      </c>
      <c r="J16" s="7">
        <v>0.15328000485897064</v>
      </c>
      <c r="K16" s="2">
        <v>0.1554303220702124</v>
      </c>
    </row>
    <row r="17" spans="1:29" x14ac:dyDescent="0.35">
      <c r="A17">
        <v>2002</v>
      </c>
      <c r="B17" s="10" t="e">
        <f t="shared" ref="B17:D18" si="21">AB48</f>
        <v>#N/A</v>
      </c>
      <c r="C17" s="10" t="e">
        <f t="shared" si="21"/>
        <v>#N/A</v>
      </c>
      <c r="D17" s="10" t="e">
        <f t="shared" si="21"/>
        <v>#N/A</v>
      </c>
      <c r="E17" s="17" t="e">
        <f>NA()</f>
        <v>#N/A</v>
      </c>
      <c r="F17" s="17" t="e">
        <f>NA()</f>
        <v>#N/A</v>
      </c>
      <c r="G17" s="12">
        <v>0.14546999335289001</v>
      </c>
      <c r="H17" s="12" t="e">
        <v>#N/A</v>
      </c>
      <c r="I17" s="12" t="e">
        <v>#N/A</v>
      </c>
      <c r="J17" s="7">
        <v>0.13860000669956207</v>
      </c>
      <c r="K17" s="2">
        <v>0.14181178091892119</v>
      </c>
    </row>
    <row r="18" spans="1:29" x14ac:dyDescent="0.35">
      <c r="A18">
        <v>2003</v>
      </c>
      <c r="B18" s="10" t="e">
        <f t="shared" ref="B18:C18" si="22">AB49</f>
        <v>#N/A</v>
      </c>
      <c r="C18" s="10" t="e">
        <f t="shared" si="22"/>
        <v>#N/A</v>
      </c>
      <c r="D18" s="10" t="e">
        <f t="shared" si="21"/>
        <v>#N/A</v>
      </c>
      <c r="E18" s="17" t="e">
        <f>NA()</f>
        <v>#N/A</v>
      </c>
      <c r="F18" s="17" t="e">
        <f>NA()</f>
        <v>#N/A</v>
      </c>
      <c r="G18" s="12">
        <v>0.14672000706195831</v>
      </c>
      <c r="H18" s="12" t="e">
        <v>#N/A</v>
      </c>
      <c r="I18" s="12" t="e">
        <v>#N/A</v>
      </c>
      <c r="J18" s="7">
        <v>0.13741999864578247</v>
      </c>
      <c r="K18" s="2">
        <v>0.13581198151915128</v>
      </c>
    </row>
    <row r="19" spans="1:29" x14ac:dyDescent="0.35">
      <c r="A19">
        <v>2004</v>
      </c>
      <c r="B19" s="10">
        <f t="shared" ref="B19:C19" si="23">AB50</f>
        <v>0.13579016940592498</v>
      </c>
      <c r="C19" s="10">
        <f t="shared" si="23"/>
        <v>0.158218175005925</v>
      </c>
      <c r="D19" s="17">
        <f t="shared" si="3"/>
        <v>625</v>
      </c>
      <c r="E19" s="17">
        <f t="shared" ref="E19" si="24">B19</f>
        <v>0.13579016940592498</v>
      </c>
      <c r="F19" s="17">
        <f t="shared" ref="F19" si="25">C19-B19</f>
        <v>2.2428005600000023E-2</v>
      </c>
      <c r="G19" s="12">
        <v>0.15621000528335571</v>
      </c>
      <c r="H19" s="12">
        <v>0.1167864128947258</v>
      </c>
      <c r="I19" s="12">
        <v>0.14726707339286804</v>
      </c>
      <c r="J19" s="7">
        <v>0.14238999783992767</v>
      </c>
      <c r="K19" s="2">
        <v>0.14771224245479858</v>
      </c>
    </row>
    <row r="20" spans="1:29" x14ac:dyDescent="0.35">
      <c r="A20">
        <v>2005</v>
      </c>
      <c r="B20" s="10" t="e">
        <f t="shared" ref="B20:D21" si="26">AB51</f>
        <v>#N/A</v>
      </c>
      <c r="C20" s="10" t="e">
        <f t="shared" si="26"/>
        <v>#N/A</v>
      </c>
      <c r="D20" s="10" t="e">
        <f t="shared" si="26"/>
        <v>#N/A</v>
      </c>
      <c r="E20" s="17" t="e">
        <f>NA()</f>
        <v>#N/A</v>
      </c>
      <c r="F20" s="17" t="e">
        <f>NA()</f>
        <v>#N/A</v>
      </c>
      <c r="G20" s="12">
        <v>0.16297000646591187</v>
      </c>
      <c r="H20" s="12" t="e">
        <v>#N/A</v>
      </c>
      <c r="I20" s="12" t="e">
        <v>#N/A</v>
      </c>
      <c r="J20" s="7">
        <v>0.1469700038433075</v>
      </c>
      <c r="K20" s="2">
        <v>0.14824515869956512</v>
      </c>
    </row>
    <row r="21" spans="1:29" x14ac:dyDescent="0.35">
      <c r="A21">
        <v>2006</v>
      </c>
      <c r="B21" s="10" t="e">
        <f t="shared" ref="B21:C21" si="27">AB52</f>
        <v>#N/A</v>
      </c>
      <c r="C21" s="10" t="e">
        <f t="shared" si="27"/>
        <v>#N/A</v>
      </c>
      <c r="D21" s="10" t="e">
        <f t="shared" si="26"/>
        <v>#N/A</v>
      </c>
      <c r="E21" s="17" t="e">
        <f>NA()</f>
        <v>#N/A</v>
      </c>
      <c r="F21" s="17" t="e">
        <f>NA()</f>
        <v>#N/A</v>
      </c>
      <c r="G21" s="12">
        <v>0.16767999529838562</v>
      </c>
      <c r="H21" s="12" t="e">
        <v>#N/A</v>
      </c>
      <c r="I21" s="12" t="e">
        <v>#N/A</v>
      </c>
      <c r="J21" s="7">
        <v>0.15331999957561493</v>
      </c>
      <c r="K21" s="2">
        <v>0.15815611468568475</v>
      </c>
    </row>
    <row r="22" spans="1:29" x14ac:dyDescent="0.35">
      <c r="A22">
        <v>2007</v>
      </c>
      <c r="B22" s="10">
        <f t="shared" ref="B22:C22" si="28">AB53</f>
        <v>0.15100146277967072</v>
      </c>
      <c r="C22" s="10">
        <f t="shared" si="28"/>
        <v>0.17288055077967071</v>
      </c>
      <c r="D22" s="17">
        <f t="shared" si="3"/>
        <v>750</v>
      </c>
      <c r="E22" s="17">
        <f t="shared" ref="E22" si="29">B22</f>
        <v>0.15100146277967072</v>
      </c>
      <c r="F22" s="17">
        <f t="shared" ref="F22" si="30">C22-B22</f>
        <v>2.1879087999999991E-2</v>
      </c>
      <c r="G22" s="12">
        <v>0.17670999467372894</v>
      </c>
      <c r="H22" s="12">
        <v>0.12598304450511932</v>
      </c>
      <c r="I22" s="12">
        <v>0.16202673316001892</v>
      </c>
      <c r="J22" s="7">
        <v>0.16398000717163086</v>
      </c>
      <c r="K22" s="2">
        <v>0.16859842839510925</v>
      </c>
    </row>
    <row r="23" spans="1:29" x14ac:dyDescent="0.35">
      <c r="A23">
        <v>2008</v>
      </c>
      <c r="B23" s="10" t="e">
        <f t="shared" ref="B23:D24" si="31">AB54</f>
        <v>#N/A</v>
      </c>
      <c r="C23" s="10" t="e">
        <f t="shared" si="31"/>
        <v>#N/A</v>
      </c>
      <c r="D23" s="10" t="e">
        <f t="shared" si="31"/>
        <v>#N/A</v>
      </c>
      <c r="E23" s="17" t="e">
        <f>NA()</f>
        <v>#N/A</v>
      </c>
      <c r="F23" s="17" t="e">
        <f>NA()</f>
        <v>#N/A</v>
      </c>
      <c r="G23" s="12">
        <v>0.18975000083446503</v>
      </c>
      <c r="H23" s="12" t="e">
        <v>#N/A</v>
      </c>
      <c r="I23" s="12" t="e">
        <v>#N/A</v>
      </c>
      <c r="J23" s="7">
        <v>0.17637999355792999</v>
      </c>
      <c r="K23" s="2">
        <v>0.16712593930932765</v>
      </c>
    </row>
    <row r="24" spans="1:29" x14ac:dyDescent="0.35">
      <c r="A24">
        <v>2009</v>
      </c>
      <c r="B24" s="10" t="e">
        <f t="shared" ref="B24:C24" si="32">AB55</f>
        <v>#N/A</v>
      </c>
      <c r="C24" s="10" t="e">
        <f t="shared" si="32"/>
        <v>#N/A</v>
      </c>
      <c r="D24" s="10" t="e">
        <f t="shared" si="31"/>
        <v>#N/A</v>
      </c>
      <c r="E24" s="17" t="e">
        <f>NA()</f>
        <v>#N/A</v>
      </c>
      <c r="F24" s="17" t="e">
        <f>NA()</f>
        <v>#N/A</v>
      </c>
      <c r="G24" s="12">
        <v>0.18869000673294067</v>
      </c>
      <c r="H24" s="12" t="e">
        <v>#N/A</v>
      </c>
      <c r="I24" s="12" t="e">
        <v>#N/A</v>
      </c>
      <c r="J24" s="7">
        <v>0.17015999555587769</v>
      </c>
      <c r="K24" s="2">
        <v>0.16605026508154111</v>
      </c>
    </row>
    <row r="25" spans="1:29" x14ac:dyDescent="0.35">
      <c r="A25">
        <v>2010</v>
      </c>
      <c r="B25" s="10">
        <f t="shared" ref="B25:C25" si="33">AB56</f>
        <v>0.14844890130872956</v>
      </c>
      <c r="C25" s="10">
        <f t="shared" si="33"/>
        <v>0.18387515650872954</v>
      </c>
      <c r="D25" s="17">
        <f t="shared" si="3"/>
        <v>875</v>
      </c>
      <c r="E25" s="17">
        <f t="shared" ref="E25" si="34">B25</f>
        <v>0.14844890130872956</v>
      </c>
      <c r="F25" s="17">
        <f t="shared" ref="F25" si="35">C25-B25</f>
        <v>3.5426255199999979E-2</v>
      </c>
      <c r="G25" s="12">
        <v>0.20708000659942627</v>
      </c>
      <c r="H25" s="12">
        <v>0.12875735759735107</v>
      </c>
      <c r="I25" s="12">
        <v>0.16637815535068512</v>
      </c>
      <c r="J25" s="7">
        <v>0.17997999489307404</v>
      </c>
      <c r="K25" s="2">
        <v>0.179386454241732</v>
      </c>
    </row>
    <row r="26" spans="1:29" x14ac:dyDescent="0.35">
      <c r="A26">
        <v>2011</v>
      </c>
      <c r="B26" s="10" t="e">
        <f t="shared" ref="B26:D27" si="36">AB57</f>
        <v>#N/A</v>
      </c>
      <c r="C26" s="10" t="e">
        <f t="shared" si="36"/>
        <v>#N/A</v>
      </c>
      <c r="D26" s="10" t="e">
        <f t="shared" si="36"/>
        <v>#N/A</v>
      </c>
      <c r="E26" s="17" t="e">
        <f>NA()</f>
        <v>#N/A</v>
      </c>
      <c r="F26" s="17" t="e">
        <f>NA()</f>
        <v>#N/A</v>
      </c>
      <c r="G26" s="12">
        <v>0.20334999263286591</v>
      </c>
      <c r="H26" s="12" t="e">
        <v>#N/A</v>
      </c>
      <c r="I26" s="12" t="e">
        <v>#N/A</v>
      </c>
      <c r="J26" s="7">
        <v>0.17743000388145447</v>
      </c>
      <c r="K26" s="2">
        <v>0.17363015073066687</v>
      </c>
    </row>
    <row r="27" spans="1:29" x14ac:dyDescent="0.35">
      <c r="A27">
        <v>2012</v>
      </c>
      <c r="B27" s="10" t="e">
        <f t="shared" ref="B27:C27" si="37">AB58</f>
        <v>#N/A</v>
      </c>
      <c r="C27" s="10" t="e">
        <f t="shared" si="37"/>
        <v>#N/A</v>
      </c>
      <c r="D27" s="10" t="e">
        <f t="shared" si="36"/>
        <v>#N/A</v>
      </c>
      <c r="E27" s="17" t="e">
        <f>NA()</f>
        <v>#N/A</v>
      </c>
      <c r="F27" s="17" t="e">
        <f>NA()</f>
        <v>#N/A</v>
      </c>
      <c r="G27" s="12">
        <v>0.22008000314235687</v>
      </c>
      <c r="H27" s="12" t="e">
        <v>#N/A</v>
      </c>
      <c r="I27" s="12" t="e">
        <v>#N/A</v>
      </c>
      <c r="J27" s="7">
        <v>0.19728000462055206</v>
      </c>
      <c r="K27" s="2">
        <v>0.18700055899743223</v>
      </c>
    </row>
    <row r="28" spans="1:29" x14ac:dyDescent="0.35">
      <c r="A28">
        <v>2013</v>
      </c>
      <c r="B28" s="10">
        <f t="shared" ref="B28:C28" si="38">AB59</f>
        <v>0.16439718703317718</v>
      </c>
      <c r="C28" s="10">
        <f t="shared" si="38"/>
        <v>0.19724490543317719</v>
      </c>
      <c r="D28" s="17">
        <f t="shared" si="3"/>
        <v>1000</v>
      </c>
      <c r="E28" s="17">
        <f t="shared" ref="E28" si="39">B28</f>
        <v>0.16439718703317718</v>
      </c>
      <c r="F28" s="17">
        <f t="shared" ref="F28" si="40">C28-B28</f>
        <v>3.2847718400000003E-2</v>
      </c>
      <c r="G28" s="12" t="e">
        <v>#N/A</v>
      </c>
      <c r="H28" s="12">
        <v>0.1421036571264267</v>
      </c>
      <c r="I28" s="12">
        <v>0.18459118902683258</v>
      </c>
      <c r="J28" s="12" t="e">
        <v>#N/A</v>
      </c>
      <c r="K28" s="12" t="e">
        <v>#N/A</v>
      </c>
    </row>
    <row r="29" spans="1:29" x14ac:dyDescent="0.35">
      <c r="D29" s="17">
        <f>D28</f>
        <v>1000</v>
      </c>
      <c r="E29" s="17">
        <v>0</v>
      </c>
      <c r="F29" s="17">
        <v>0</v>
      </c>
    </row>
    <row r="30" spans="1:29" x14ac:dyDescent="0.35">
      <c r="A30">
        <v>1989</v>
      </c>
      <c r="B30" t="s">
        <v>52</v>
      </c>
      <c r="D30" s="17">
        <f>D29</f>
        <v>1000</v>
      </c>
      <c r="E30" s="17">
        <v>0</v>
      </c>
      <c r="F30" s="17">
        <v>0</v>
      </c>
    </row>
    <row r="31" spans="1:29" x14ac:dyDescent="0.35">
      <c r="A31">
        <v>2013</v>
      </c>
      <c r="B31" t="s">
        <v>53</v>
      </c>
      <c r="D31" s="17">
        <f t="shared" si="3"/>
        <v>1000</v>
      </c>
      <c r="E31">
        <v>0</v>
      </c>
      <c r="F31">
        <v>0</v>
      </c>
    </row>
    <row r="32" spans="1:29" x14ac:dyDescent="0.35">
      <c r="AA32" t="s">
        <v>125</v>
      </c>
      <c r="AB32" t="s">
        <v>126</v>
      </c>
      <c r="AC32" t="s">
        <v>127</v>
      </c>
    </row>
    <row r="33" spans="1:32" s="17" customFormat="1" ht="12.5" x14ac:dyDescent="0.25">
      <c r="A33" s="17">
        <v>0.99500000476837158</v>
      </c>
      <c r="B33" s="17">
        <v>2010</v>
      </c>
      <c r="C33" s="17">
        <v>0.258888840675354</v>
      </c>
      <c r="D33" s="17">
        <v>0.23200751841068268</v>
      </c>
      <c r="E33" s="17">
        <v>0.25612074136734009</v>
      </c>
      <c r="F33" s="17">
        <v>0.28750646114349365</v>
      </c>
      <c r="G33" s="17">
        <v>0.30658066272735596</v>
      </c>
      <c r="H33" s="17">
        <v>7994977.5</v>
      </c>
      <c r="I33" s="17">
        <v>7.3415614664554596E-2</v>
      </c>
      <c r="J33" s="17">
        <v>0.14872413873672485</v>
      </c>
      <c r="K33" s="17">
        <v>0.17736800014972687</v>
      </c>
      <c r="L33" s="17">
        <v>274539.4375</v>
      </c>
      <c r="M33" s="17">
        <v>0.19761212170124054</v>
      </c>
      <c r="N33" s="17">
        <v>0.28440052270889282</v>
      </c>
      <c r="O33" s="17">
        <v>11231211</v>
      </c>
      <c r="P33" s="17">
        <v>11041033</v>
      </c>
      <c r="Q33" s="17">
        <v>9406579</v>
      </c>
      <c r="R33" s="17">
        <v>7994977.5</v>
      </c>
      <c r="S33" s="17">
        <v>7994977.5</v>
      </c>
      <c r="T33" s="17">
        <v>0.21784235537052155</v>
      </c>
      <c r="U33" s="17">
        <v>58660352950272</v>
      </c>
      <c r="V33" s="17">
        <v>49768298446848</v>
      </c>
      <c r="W33" s="17">
        <v>51137298300928</v>
      </c>
      <c r="X33" s="17">
        <v>0.22490683197975159</v>
      </c>
      <c r="Y33" s="17">
        <v>0.24016179144382477</v>
      </c>
      <c r="Z33" s="17">
        <v>0.27596408128738403</v>
      </c>
      <c r="AE33" s="17" t="s">
        <v>48</v>
      </c>
      <c r="AF33" s="17" t="s">
        <v>49</v>
      </c>
    </row>
    <row r="34" spans="1:32" s="17" customFormat="1" ht="12.5" x14ac:dyDescent="0.25">
      <c r="A34" s="17">
        <v>0.99500000476837158</v>
      </c>
      <c r="B34" s="17">
        <v>2013</v>
      </c>
      <c r="C34" s="17">
        <v>0.27409300208091736</v>
      </c>
      <c r="D34" s="17">
        <v>0.24454471468925476</v>
      </c>
      <c r="E34" s="17">
        <v>0.26383635401725769</v>
      </c>
      <c r="F34" s="17">
        <v>0.29454860091209412</v>
      </c>
      <c r="G34" s="17">
        <v>0.31715679168701172</v>
      </c>
      <c r="H34" s="17">
        <v>9089007</v>
      </c>
      <c r="I34" s="17">
        <v>8.3366408944129944E-2</v>
      </c>
      <c r="J34" s="17">
        <v>0.1515776515007019</v>
      </c>
      <c r="K34" s="17">
        <v>0.1781577467918396</v>
      </c>
      <c r="L34" s="17">
        <v>297676.125</v>
      </c>
      <c r="M34" s="17">
        <v>0.21769355237483978</v>
      </c>
      <c r="N34" s="17">
        <v>0.29082173109054565</v>
      </c>
      <c r="O34" s="17">
        <v>12011875</v>
      </c>
      <c r="P34" s="17">
        <v>12041635</v>
      </c>
      <c r="Q34" s="17">
        <v>10745310</v>
      </c>
      <c r="R34" s="17">
        <v>9089007</v>
      </c>
      <c r="S34" s="17">
        <v>9089007</v>
      </c>
      <c r="T34" s="17">
        <v>0.24327929317951202</v>
      </c>
      <c r="U34" s="17">
        <v>65507386458112</v>
      </c>
      <c r="V34" s="17">
        <v>61040993763328</v>
      </c>
      <c r="W34" s="17">
        <v>63061993979904</v>
      </c>
      <c r="X34" s="17">
        <v>0.23870094120502472</v>
      </c>
      <c r="Y34" s="17">
        <v>0.25829830765724182</v>
      </c>
      <c r="Z34" s="17">
        <v>0.28719758987426758</v>
      </c>
      <c r="AD34" s="17">
        <f>AD35</f>
        <v>0</v>
      </c>
      <c r="AE34" s="17">
        <v>0</v>
      </c>
      <c r="AF34" s="17">
        <v>0</v>
      </c>
    </row>
    <row r="35" spans="1:32" s="17" customFormat="1" ht="12.5" x14ac:dyDescent="0.25">
      <c r="A35" s="17">
        <v>0.99900001287460327</v>
      </c>
      <c r="B35" s="17">
        <v>1989</v>
      </c>
      <c r="C35" s="17">
        <v>0.10836915671825409</v>
      </c>
      <c r="D35" s="17">
        <v>9.8176330327987671E-2</v>
      </c>
      <c r="E35" s="17">
        <v>0.10390760004520416</v>
      </c>
      <c r="F35" s="17">
        <v>0.11454197764396667</v>
      </c>
      <c r="G35" s="17">
        <v>0.12841790914535522</v>
      </c>
      <c r="H35" s="17">
        <v>7816582</v>
      </c>
      <c r="I35" s="17">
        <v>1.4387614093720913E-2</v>
      </c>
      <c r="J35" s="17">
        <v>4.9594175070524216E-2</v>
      </c>
      <c r="K35" s="17">
        <v>5.1557675004005432E-2</v>
      </c>
      <c r="L35" s="17">
        <v>70325.9921875</v>
      </c>
      <c r="M35" s="17">
        <v>2.0766939967870712E-2</v>
      </c>
      <c r="N35" s="17">
        <v>4.6486135572195053E-2</v>
      </c>
      <c r="O35" s="17">
        <v>9702650</v>
      </c>
      <c r="P35" s="17">
        <v>9637500</v>
      </c>
      <c r="Q35" s="17">
        <v>9495476</v>
      </c>
      <c r="R35" s="17">
        <v>7816582</v>
      </c>
      <c r="S35" s="17">
        <v>7816582</v>
      </c>
      <c r="T35" s="17">
        <v>8.6918272078037262E-2</v>
      </c>
      <c r="U35" s="17">
        <v>17265398382592</v>
      </c>
      <c r="V35" s="17">
        <v>16896576454656</v>
      </c>
      <c r="W35" s="17">
        <v>17165577093120</v>
      </c>
      <c r="X35" s="17">
        <v>9.3983501195907593E-2</v>
      </c>
      <c r="Y35" s="17">
        <v>0.10601042956113815</v>
      </c>
      <c r="Z35" s="17">
        <v>0.11795017123222351</v>
      </c>
      <c r="AA35" s="17">
        <v>1.166886E-2</v>
      </c>
      <c r="AB35" s="17">
        <f>G35-(1.96*AA35)</f>
        <v>0.10554694354535522</v>
      </c>
      <c r="AC35" s="17">
        <f>G35+(1.96*AA35)</f>
        <v>0.15128887474535521</v>
      </c>
      <c r="AD35" s="17">
        <f>1000*(B35-B$35)/(B$59-B$35)</f>
        <v>0</v>
      </c>
      <c r="AE35" s="17">
        <f>AB35</f>
        <v>0.10554694354535522</v>
      </c>
      <c r="AF35" s="17">
        <f>AC35-AB35</f>
        <v>4.5741931199999988E-2</v>
      </c>
    </row>
    <row r="36" spans="1:32" s="17" customFormat="1" ht="12.5" x14ac:dyDescent="0.25">
      <c r="B36" s="17">
        <v>1990</v>
      </c>
      <c r="C36" s="17" t="e">
        <f>NA()</f>
        <v>#N/A</v>
      </c>
      <c r="D36" s="17" t="e">
        <f>NA()</f>
        <v>#N/A</v>
      </c>
      <c r="E36" s="17" t="e">
        <f>NA()</f>
        <v>#N/A</v>
      </c>
      <c r="F36" s="17" t="e">
        <f>NA()</f>
        <v>#N/A</v>
      </c>
      <c r="G36" s="17" t="e">
        <f>NA()</f>
        <v>#N/A</v>
      </c>
      <c r="H36" s="17" t="e">
        <f>NA()</f>
        <v>#N/A</v>
      </c>
      <c r="I36" s="17" t="e">
        <f>NA()</f>
        <v>#N/A</v>
      </c>
      <c r="J36" s="17" t="e">
        <f>NA()</f>
        <v>#N/A</v>
      </c>
      <c r="K36" s="17" t="e">
        <f>NA()</f>
        <v>#N/A</v>
      </c>
      <c r="L36" s="17" t="e">
        <f>NA()</f>
        <v>#N/A</v>
      </c>
      <c r="M36" s="17" t="e">
        <f>NA()</f>
        <v>#N/A</v>
      </c>
      <c r="N36" s="17" t="e">
        <f>NA()</f>
        <v>#N/A</v>
      </c>
      <c r="O36" s="17" t="e">
        <f>NA()</f>
        <v>#N/A</v>
      </c>
      <c r="P36" s="17" t="e">
        <f>NA()</f>
        <v>#N/A</v>
      </c>
      <c r="Q36" s="17" t="e">
        <f>NA()</f>
        <v>#N/A</v>
      </c>
      <c r="R36" s="17" t="e">
        <f>NA()</f>
        <v>#N/A</v>
      </c>
      <c r="S36" s="17" t="e">
        <f>NA()</f>
        <v>#N/A</v>
      </c>
      <c r="T36" s="17" t="e">
        <f>NA()</f>
        <v>#N/A</v>
      </c>
      <c r="U36" s="17" t="e">
        <f>NA()</f>
        <v>#N/A</v>
      </c>
      <c r="V36" s="17" t="e">
        <f>NA()</f>
        <v>#N/A</v>
      </c>
      <c r="W36" s="17" t="e">
        <f>NA()</f>
        <v>#N/A</v>
      </c>
      <c r="X36" s="17" t="e">
        <f>NA()</f>
        <v>#N/A</v>
      </c>
      <c r="Y36" s="17" t="e">
        <f>NA()</f>
        <v>#N/A</v>
      </c>
      <c r="Z36" s="17" t="e">
        <f>NA()</f>
        <v>#N/A</v>
      </c>
      <c r="AA36" s="17" t="e">
        <f>NA()</f>
        <v>#N/A</v>
      </c>
      <c r="AB36" s="17" t="e">
        <f>NA()</f>
        <v>#N/A</v>
      </c>
      <c r="AC36" s="17" t="e">
        <f>NA()</f>
        <v>#N/A</v>
      </c>
      <c r="AD36" s="17" t="e">
        <f>NA()</f>
        <v>#N/A</v>
      </c>
      <c r="AE36" s="17" t="e">
        <f>NA()</f>
        <v>#N/A</v>
      </c>
      <c r="AF36" s="17" t="e">
        <f>NA()</f>
        <v>#N/A</v>
      </c>
    </row>
    <row r="37" spans="1:32" s="17" customFormat="1" ht="12.5" x14ac:dyDescent="0.25">
      <c r="B37" s="17">
        <v>1991</v>
      </c>
      <c r="C37" s="17" t="e">
        <f>NA()</f>
        <v>#N/A</v>
      </c>
      <c r="D37" s="17" t="e">
        <f>NA()</f>
        <v>#N/A</v>
      </c>
      <c r="E37" s="17" t="e">
        <f>NA()</f>
        <v>#N/A</v>
      </c>
      <c r="F37" s="17" t="e">
        <f>NA()</f>
        <v>#N/A</v>
      </c>
      <c r="G37" s="17" t="e">
        <f>NA()</f>
        <v>#N/A</v>
      </c>
      <c r="H37" s="17" t="e">
        <f>NA()</f>
        <v>#N/A</v>
      </c>
      <c r="I37" s="17" t="e">
        <f>NA()</f>
        <v>#N/A</v>
      </c>
      <c r="J37" s="17" t="e">
        <f>NA()</f>
        <v>#N/A</v>
      </c>
      <c r="K37" s="17" t="e">
        <f>NA()</f>
        <v>#N/A</v>
      </c>
      <c r="L37" s="17" t="e">
        <f>NA()</f>
        <v>#N/A</v>
      </c>
      <c r="M37" s="17" t="e">
        <f>NA()</f>
        <v>#N/A</v>
      </c>
      <c r="N37" s="17" t="e">
        <f>NA()</f>
        <v>#N/A</v>
      </c>
      <c r="O37" s="17" t="e">
        <f>NA()</f>
        <v>#N/A</v>
      </c>
      <c r="P37" s="17" t="e">
        <f>NA()</f>
        <v>#N/A</v>
      </c>
      <c r="Q37" s="17" t="e">
        <f>NA()</f>
        <v>#N/A</v>
      </c>
      <c r="R37" s="17" t="e">
        <f>NA()</f>
        <v>#N/A</v>
      </c>
      <c r="S37" s="17" t="e">
        <f>NA()</f>
        <v>#N/A</v>
      </c>
      <c r="T37" s="17" t="e">
        <f>NA()</f>
        <v>#N/A</v>
      </c>
      <c r="U37" s="17" t="e">
        <f>NA()</f>
        <v>#N/A</v>
      </c>
      <c r="V37" s="17" t="e">
        <f>NA()</f>
        <v>#N/A</v>
      </c>
      <c r="W37" s="17" t="e">
        <f>NA()</f>
        <v>#N/A</v>
      </c>
      <c r="X37" s="17" t="e">
        <f>NA()</f>
        <v>#N/A</v>
      </c>
      <c r="Y37" s="17" t="e">
        <f>NA()</f>
        <v>#N/A</v>
      </c>
      <c r="Z37" s="17" t="e">
        <f>NA()</f>
        <v>#N/A</v>
      </c>
      <c r="AA37" s="17" t="e">
        <f>NA()</f>
        <v>#N/A</v>
      </c>
      <c r="AB37" s="17" t="e">
        <f>NA()</f>
        <v>#N/A</v>
      </c>
      <c r="AC37" s="17" t="e">
        <f>NA()</f>
        <v>#N/A</v>
      </c>
      <c r="AD37" s="17" t="e">
        <f>NA()</f>
        <v>#N/A</v>
      </c>
      <c r="AE37" s="17" t="e">
        <f>NA()</f>
        <v>#N/A</v>
      </c>
      <c r="AF37" s="17" t="e">
        <f>NA()</f>
        <v>#N/A</v>
      </c>
    </row>
    <row r="38" spans="1:32" s="17" customFormat="1" ht="12.5" x14ac:dyDescent="0.25">
      <c r="A38" s="17">
        <v>0.99900001287460327</v>
      </c>
      <c r="B38" s="17">
        <v>1992</v>
      </c>
      <c r="C38" s="17">
        <v>0.11254769563674927</v>
      </c>
      <c r="D38" s="17">
        <v>0.10061211138963699</v>
      </c>
      <c r="E38" s="17">
        <v>0.10556194186210632</v>
      </c>
      <c r="F38" s="17">
        <v>0.11681098490953445</v>
      </c>
      <c r="G38" s="17">
        <v>0.1301799863576889</v>
      </c>
      <c r="H38" s="17">
        <v>8570429</v>
      </c>
      <c r="I38" s="17">
        <v>1.8143670633435249E-2</v>
      </c>
      <c r="J38" s="17">
        <v>4.8270359635353088E-2</v>
      </c>
      <c r="K38" s="17">
        <v>5.0346884876489639E-2</v>
      </c>
      <c r="L38" s="17">
        <v>92640.90625</v>
      </c>
      <c r="M38" s="17">
        <v>3.1302947551012039E-2</v>
      </c>
      <c r="N38" s="17">
        <v>5.2973538637161255E-2</v>
      </c>
      <c r="O38" s="17">
        <v>9206845</v>
      </c>
      <c r="P38" s="17">
        <v>9220474</v>
      </c>
      <c r="Q38" s="17">
        <v>9662769</v>
      </c>
      <c r="R38" s="17">
        <v>8570429</v>
      </c>
      <c r="S38" s="17">
        <v>8570429</v>
      </c>
      <c r="T38" s="17">
        <v>8.4813542664051056E-2</v>
      </c>
      <c r="U38" s="17">
        <v>17890340241408</v>
      </c>
      <c r="V38" s="17">
        <v>19831034216448</v>
      </c>
      <c r="W38" s="17">
        <v>20135834288128</v>
      </c>
      <c r="X38" s="17">
        <v>9.5663532614707947E-2</v>
      </c>
      <c r="Y38" s="17">
        <v>0.10820454359054565</v>
      </c>
      <c r="Z38" s="17">
        <v>0.11892583966255188</v>
      </c>
      <c r="AA38" s="17">
        <v>1.193897E-2</v>
      </c>
      <c r="AB38" s="17">
        <f t="shared" ref="AB38" si="41">G38-(1.96*AA38)</f>
        <v>0.1067796051576889</v>
      </c>
      <c r="AC38" s="17">
        <f t="shared" ref="AC38" si="42">G38+(1.96*AA38)</f>
        <v>0.15358036755768889</v>
      </c>
      <c r="AD38" s="17">
        <f t="shared" ref="AD38:AD59" si="43">1000*(B38-B$35)/(B$59-B$35)</f>
        <v>125</v>
      </c>
      <c r="AE38" s="17">
        <f t="shared" ref="AE38" si="44">AB38</f>
        <v>0.1067796051576889</v>
      </c>
      <c r="AF38" s="17">
        <f t="shared" ref="AF38" si="45">AC38-AB38</f>
        <v>4.6800762399999987E-2</v>
      </c>
    </row>
    <row r="39" spans="1:32" s="17" customFormat="1" ht="12.5" x14ac:dyDescent="0.25">
      <c r="B39" s="17">
        <v>1993</v>
      </c>
      <c r="C39" s="17" t="e">
        <f>NA()</f>
        <v>#N/A</v>
      </c>
      <c r="D39" s="17" t="e">
        <f>NA()</f>
        <v>#N/A</v>
      </c>
      <c r="E39" s="17" t="e">
        <f>NA()</f>
        <v>#N/A</v>
      </c>
      <c r="F39" s="17" t="e">
        <f>NA()</f>
        <v>#N/A</v>
      </c>
      <c r="G39" s="17" t="e">
        <f>NA()</f>
        <v>#N/A</v>
      </c>
      <c r="H39" s="17" t="e">
        <f>NA()</f>
        <v>#N/A</v>
      </c>
      <c r="I39" s="17" t="e">
        <f>NA()</f>
        <v>#N/A</v>
      </c>
      <c r="J39" s="17" t="e">
        <f>NA()</f>
        <v>#N/A</v>
      </c>
      <c r="K39" s="17" t="e">
        <f>NA()</f>
        <v>#N/A</v>
      </c>
      <c r="L39" s="17" t="e">
        <f>NA()</f>
        <v>#N/A</v>
      </c>
      <c r="M39" s="17" t="e">
        <f>NA()</f>
        <v>#N/A</v>
      </c>
      <c r="N39" s="17" t="e">
        <f>NA()</f>
        <v>#N/A</v>
      </c>
      <c r="O39" s="17" t="e">
        <f>NA()</f>
        <v>#N/A</v>
      </c>
      <c r="P39" s="17" t="e">
        <f>NA()</f>
        <v>#N/A</v>
      </c>
      <c r="Q39" s="17" t="e">
        <f>NA()</f>
        <v>#N/A</v>
      </c>
      <c r="R39" s="17" t="e">
        <f>NA()</f>
        <v>#N/A</v>
      </c>
      <c r="S39" s="17" t="e">
        <f>NA()</f>
        <v>#N/A</v>
      </c>
      <c r="T39" s="17" t="e">
        <f>NA()</f>
        <v>#N/A</v>
      </c>
      <c r="U39" s="17" t="e">
        <f>NA()</f>
        <v>#N/A</v>
      </c>
      <c r="V39" s="17" t="e">
        <f>NA()</f>
        <v>#N/A</v>
      </c>
      <c r="W39" s="17" t="e">
        <f>NA()</f>
        <v>#N/A</v>
      </c>
      <c r="X39" s="17" t="e">
        <f>NA()</f>
        <v>#N/A</v>
      </c>
      <c r="Y39" s="17" t="e">
        <f>NA()</f>
        <v>#N/A</v>
      </c>
      <c r="Z39" s="17" t="e">
        <f>NA()</f>
        <v>#N/A</v>
      </c>
      <c r="AA39" s="17" t="e">
        <f>NA()</f>
        <v>#N/A</v>
      </c>
      <c r="AB39" s="17" t="e">
        <f>NA()</f>
        <v>#N/A</v>
      </c>
      <c r="AC39" s="17" t="e">
        <f>NA()</f>
        <v>#N/A</v>
      </c>
      <c r="AD39" s="17" t="e">
        <f>NA()</f>
        <v>#N/A</v>
      </c>
      <c r="AE39" s="17" t="e">
        <f>NA()</f>
        <v>#N/A</v>
      </c>
      <c r="AF39" s="17" t="e">
        <f>NA()</f>
        <v>#N/A</v>
      </c>
    </row>
    <row r="40" spans="1:32" s="17" customFormat="1" ht="12.5" x14ac:dyDescent="0.25">
      <c r="B40" s="17">
        <v>1994</v>
      </c>
      <c r="C40" s="17" t="e">
        <f>NA()</f>
        <v>#N/A</v>
      </c>
      <c r="D40" s="17" t="e">
        <f>NA()</f>
        <v>#N/A</v>
      </c>
      <c r="E40" s="17" t="e">
        <f>NA()</f>
        <v>#N/A</v>
      </c>
      <c r="F40" s="17" t="e">
        <f>NA()</f>
        <v>#N/A</v>
      </c>
      <c r="G40" s="17" t="e">
        <f>NA()</f>
        <v>#N/A</v>
      </c>
      <c r="H40" s="17" t="e">
        <f>NA()</f>
        <v>#N/A</v>
      </c>
      <c r="I40" s="17" t="e">
        <f>NA()</f>
        <v>#N/A</v>
      </c>
      <c r="J40" s="17" t="e">
        <f>NA()</f>
        <v>#N/A</v>
      </c>
      <c r="K40" s="17" t="e">
        <f>NA()</f>
        <v>#N/A</v>
      </c>
      <c r="L40" s="17" t="e">
        <f>NA()</f>
        <v>#N/A</v>
      </c>
      <c r="M40" s="17" t="e">
        <f>NA()</f>
        <v>#N/A</v>
      </c>
      <c r="N40" s="17" t="e">
        <f>NA()</f>
        <v>#N/A</v>
      </c>
      <c r="O40" s="17" t="e">
        <f>NA()</f>
        <v>#N/A</v>
      </c>
      <c r="P40" s="17" t="e">
        <f>NA()</f>
        <v>#N/A</v>
      </c>
      <c r="Q40" s="17" t="e">
        <f>NA()</f>
        <v>#N/A</v>
      </c>
      <c r="R40" s="17" t="e">
        <f>NA()</f>
        <v>#N/A</v>
      </c>
      <c r="S40" s="17" t="e">
        <f>NA()</f>
        <v>#N/A</v>
      </c>
      <c r="T40" s="17" t="e">
        <f>NA()</f>
        <v>#N/A</v>
      </c>
      <c r="U40" s="17" t="e">
        <f>NA()</f>
        <v>#N/A</v>
      </c>
      <c r="V40" s="17" t="e">
        <f>NA()</f>
        <v>#N/A</v>
      </c>
      <c r="W40" s="17" t="e">
        <f>NA()</f>
        <v>#N/A</v>
      </c>
      <c r="X40" s="17" t="e">
        <f>NA()</f>
        <v>#N/A</v>
      </c>
      <c r="Y40" s="17" t="e">
        <f>NA()</f>
        <v>#N/A</v>
      </c>
      <c r="Z40" s="17" t="e">
        <f>NA()</f>
        <v>#N/A</v>
      </c>
      <c r="AA40" s="17" t="e">
        <f>NA()</f>
        <v>#N/A</v>
      </c>
      <c r="AB40" s="17" t="e">
        <f>NA()</f>
        <v>#N/A</v>
      </c>
      <c r="AC40" s="17" t="e">
        <f>NA()</f>
        <v>#N/A</v>
      </c>
      <c r="AD40" s="17" t="e">
        <f>NA()</f>
        <v>#N/A</v>
      </c>
      <c r="AE40" s="17" t="e">
        <f>NA()</f>
        <v>#N/A</v>
      </c>
      <c r="AF40" s="17" t="e">
        <f>NA()</f>
        <v>#N/A</v>
      </c>
    </row>
    <row r="41" spans="1:32" s="17" customFormat="1" ht="12.5" x14ac:dyDescent="0.25">
      <c r="A41" s="17">
        <v>0.99900001287460327</v>
      </c>
      <c r="B41" s="17">
        <v>1995</v>
      </c>
      <c r="C41" s="17">
        <v>0.1266276091337204</v>
      </c>
      <c r="D41" s="17">
        <v>0.11823172122240067</v>
      </c>
      <c r="E41" s="17">
        <v>0.12442723661661148</v>
      </c>
      <c r="F41" s="17">
        <v>0.13957895338535309</v>
      </c>
      <c r="G41" s="17">
        <v>0.15400391817092896</v>
      </c>
      <c r="H41" s="17">
        <v>12727850</v>
      </c>
      <c r="I41" s="17">
        <v>3.324035182595253E-2</v>
      </c>
      <c r="J41" s="17">
        <v>6.894955039024353E-2</v>
      </c>
      <c r="K41" s="17">
        <v>7.5033396482467651E-2</v>
      </c>
      <c r="L41" s="17">
        <v>122813.1484375</v>
      </c>
      <c r="M41" s="17">
        <v>3.447854146361351E-2</v>
      </c>
      <c r="N41" s="17">
        <v>5.9013254940509796E-2</v>
      </c>
      <c r="O41" s="17">
        <v>13898000</v>
      </c>
      <c r="P41" s="17">
        <v>13950362</v>
      </c>
      <c r="Q41" s="17">
        <v>14686673</v>
      </c>
      <c r="R41" s="17">
        <v>12727850</v>
      </c>
      <c r="S41" s="17">
        <v>12727850</v>
      </c>
      <c r="T41" s="17">
        <v>9.5661036670207977E-2</v>
      </c>
      <c r="U41" s="17">
        <v>20996631298048</v>
      </c>
      <c r="V41" s="17">
        <v>23171841392640</v>
      </c>
      <c r="W41" s="17">
        <v>23566940635136</v>
      </c>
      <c r="X41" s="17">
        <v>0.11159749329090118</v>
      </c>
      <c r="Y41" s="17">
        <v>0.12515275180339813</v>
      </c>
      <c r="Z41" s="17">
        <v>0.13884769380092621</v>
      </c>
      <c r="AA41" s="17">
        <v>9.3789300000000006E-3</v>
      </c>
      <c r="AB41" s="17">
        <f t="shared" ref="AB41" si="46">G41-(1.96*AA41)</f>
        <v>0.13562121537092894</v>
      </c>
      <c r="AC41" s="17">
        <f t="shared" ref="AC41" si="47">G41+(1.96*AA41)</f>
        <v>0.17238662097092897</v>
      </c>
      <c r="AD41" s="17">
        <f t="shared" si="43"/>
        <v>250</v>
      </c>
      <c r="AE41" s="17">
        <f t="shared" ref="AE41" si="48">AB41</f>
        <v>0.13562121537092894</v>
      </c>
      <c r="AF41" s="17">
        <f t="shared" ref="AF41" si="49">AC41-AB41</f>
        <v>3.6765405600000023E-2</v>
      </c>
    </row>
    <row r="42" spans="1:32" s="17" customFormat="1" ht="12.5" x14ac:dyDescent="0.25">
      <c r="B42" s="17">
        <v>1996</v>
      </c>
      <c r="C42" s="17" t="e">
        <f>NA()</f>
        <v>#N/A</v>
      </c>
      <c r="D42" s="17" t="e">
        <f>NA()</f>
        <v>#N/A</v>
      </c>
      <c r="E42" s="17" t="e">
        <f>NA()</f>
        <v>#N/A</v>
      </c>
      <c r="F42" s="17" t="e">
        <f>NA()</f>
        <v>#N/A</v>
      </c>
      <c r="G42" s="17" t="e">
        <f>NA()</f>
        <v>#N/A</v>
      </c>
      <c r="H42" s="17" t="e">
        <f>NA()</f>
        <v>#N/A</v>
      </c>
      <c r="I42" s="17" t="e">
        <f>NA()</f>
        <v>#N/A</v>
      </c>
      <c r="J42" s="17" t="e">
        <f>NA()</f>
        <v>#N/A</v>
      </c>
      <c r="K42" s="17" t="e">
        <f>NA()</f>
        <v>#N/A</v>
      </c>
      <c r="L42" s="17" t="e">
        <f>NA()</f>
        <v>#N/A</v>
      </c>
      <c r="M42" s="17" t="e">
        <f>NA()</f>
        <v>#N/A</v>
      </c>
      <c r="N42" s="17" t="e">
        <f>NA()</f>
        <v>#N/A</v>
      </c>
      <c r="O42" s="17" t="e">
        <f>NA()</f>
        <v>#N/A</v>
      </c>
      <c r="P42" s="17" t="e">
        <f>NA()</f>
        <v>#N/A</v>
      </c>
      <c r="Q42" s="17" t="e">
        <f>NA()</f>
        <v>#N/A</v>
      </c>
      <c r="R42" s="17" t="e">
        <f>NA()</f>
        <v>#N/A</v>
      </c>
      <c r="S42" s="17" t="e">
        <f>NA()</f>
        <v>#N/A</v>
      </c>
      <c r="T42" s="17" t="e">
        <f>NA()</f>
        <v>#N/A</v>
      </c>
      <c r="U42" s="17" t="e">
        <f>NA()</f>
        <v>#N/A</v>
      </c>
      <c r="V42" s="17" t="e">
        <f>NA()</f>
        <v>#N/A</v>
      </c>
      <c r="W42" s="17" t="e">
        <f>NA()</f>
        <v>#N/A</v>
      </c>
      <c r="X42" s="17" t="e">
        <f>NA()</f>
        <v>#N/A</v>
      </c>
      <c r="Y42" s="17" t="e">
        <f>NA()</f>
        <v>#N/A</v>
      </c>
      <c r="Z42" s="17" t="e">
        <f>NA()</f>
        <v>#N/A</v>
      </c>
      <c r="AA42" s="17" t="e">
        <f>NA()</f>
        <v>#N/A</v>
      </c>
      <c r="AB42" s="17" t="e">
        <f>NA()</f>
        <v>#N/A</v>
      </c>
      <c r="AC42" s="17" t="e">
        <f>NA()</f>
        <v>#N/A</v>
      </c>
      <c r="AD42" s="17" t="e">
        <f>NA()</f>
        <v>#N/A</v>
      </c>
      <c r="AE42" s="17" t="e">
        <f>NA()</f>
        <v>#N/A</v>
      </c>
      <c r="AF42" s="17" t="e">
        <f>NA()</f>
        <v>#N/A</v>
      </c>
    </row>
    <row r="43" spans="1:32" s="17" customFormat="1" ht="12.5" x14ac:dyDescent="0.25">
      <c r="B43" s="17">
        <v>1997</v>
      </c>
      <c r="C43" s="17" t="e">
        <f>NA()</f>
        <v>#N/A</v>
      </c>
      <c r="D43" s="17" t="e">
        <f>NA()</f>
        <v>#N/A</v>
      </c>
      <c r="E43" s="17" t="e">
        <f>NA()</f>
        <v>#N/A</v>
      </c>
      <c r="F43" s="17" t="e">
        <f>NA()</f>
        <v>#N/A</v>
      </c>
      <c r="G43" s="17" t="e">
        <f>NA()</f>
        <v>#N/A</v>
      </c>
      <c r="H43" s="17" t="e">
        <f>NA()</f>
        <v>#N/A</v>
      </c>
      <c r="I43" s="17" t="e">
        <f>NA()</f>
        <v>#N/A</v>
      </c>
      <c r="J43" s="17" t="e">
        <f>NA()</f>
        <v>#N/A</v>
      </c>
      <c r="K43" s="17" t="e">
        <f>NA()</f>
        <v>#N/A</v>
      </c>
      <c r="L43" s="17" t="e">
        <f>NA()</f>
        <v>#N/A</v>
      </c>
      <c r="M43" s="17" t="e">
        <f>NA()</f>
        <v>#N/A</v>
      </c>
      <c r="N43" s="17" t="e">
        <f>NA()</f>
        <v>#N/A</v>
      </c>
      <c r="O43" s="17" t="e">
        <f>NA()</f>
        <v>#N/A</v>
      </c>
      <c r="P43" s="17" t="e">
        <f>NA()</f>
        <v>#N/A</v>
      </c>
      <c r="Q43" s="17" t="e">
        <f>NA()</f>
        <v>#N/A</v>
      </c>
      <c r="R43" s="17" t="e">
        <f>NA()</f>
        <v>#N/A</v>
      </c>
      <c r="S43" s="17" t="e">
        <f>NA()</f>
        <v>#N/A</v>
      </c>
      <c r="T43" s="17" t="e">
        <f>NA()</f>
        <v>#N/A</v>
      </c>
      <c r="U43" s="17" t="e">
        <f>NA()</f>
        <v>#N/A</v>
      </c>
      <c r="V43" s="17" t="e">
        <f>NA()</f>
        <v>#N/A</v>
      </c>
      <c r="W43" s="17" t="e">
        <f>NA()</f>
        <v>#N/A</v>
      </c>
      <c r="X43" s="17" t="e">
        <f>NA()</f>
        <v>#N/A</v>
      </c>
      <c r="Y43" s="17" t="e">
        <f>NA()</f>
        <v>#N/A</v>
      </c>
      <c r="Z43" s="17" t="e">
        <f>NA()</f>
        <v>#N/A</v>
      </c>
      <c r="AA43" s="17" t="e">
        <f>NA()</f>
        <v>#N/A</v>
      </c>
      <c r="AB43" s="17" t="e">
        <f>NA()</f>
        <v>#N/A</v>
      </c>
      <c r="AC43" s="17" t="e">
        <f>NA()</f>
        <v>#N/A</v>
      </c>
      <c r="AD43" s="17" t="e">
        <f>NA()</f>
        <v>#N/A</v>
      </c>
      <c r="AE43" s="17" t="e">
        <f>NA()</f>
        <v>#N/A</v>
      </c>
      <c r="AF43" s="17" t="e">
        <f>NA()</f>
        <v>#N/A</v>
      </c>
    </row>
    <row r="44" spans="1:32" s="17" customFormat="1" ht="12.5" x14ac:dyDescent="0.25">
      <c r="A44" s="17">
        <v>0.99900001287460327</v>
      </c>
      <c r="B44" s="17">
        <v>1998</v>
      </c>
      <c r="C44" s="17">
        <v>0.12613916397094727</v>
      </c>
      <c r="D44" s="17">
        <v>0.11628338694572449</v>
      </c>
      <c r="E44" s="17">
        <v>0.1235571876168251</v>
      </c>
      <c r="F44" s="17">
        <v>0.13647577166557312</v>
      </c>
      <c r="G44" s="17">
        <v>0.15660384297370911</v>
      </c>
      <c r="H44" s="17">
        <v>14285301</v>
      </c>
      <c r="I44" s="17">
        <v>2.7877625077962875E-2</v>
      </c>
      <c r="J44" s="17">
        <v>6.2422532588243484E-2</v>
      </c>
      <c r="K44" s="17">
        <v>6.7685425281524658E-2</v>
      </c>
      <c r="L44" s="17">
        <v>149265.921875</v>
      </c>
      <c r="M44" s="17">
        <v>3.8957621902227402E-2</v>
      </c>
      <c r="N44" s="17">
        <v>6.9094292819499969E-2</v>
      </c>
      <c r="O44" s="17">
        <v>15346149</v>
      </c>
      <c r="P44" s="17">
        <v>15470174</v>
      </c>
      <c r="Q44" s="17">
        <v>16278623</v>
      </c>
      <c r="R44" s="17">
        <v>14285301</v>
      </c>
      <c r="S44" s="17">
        <v>14285301</v>
      </c>
      <c r="T44" s="17">
        <v>0.10486999154090881</v>
      </c>
      <c r="U44" s="17">
        <v>28997215846400</v>
      </c>
      <c r="V44" s="17">
        <v>30927476490240</v>
      </c>
      <c r="W44" s="17">
        <v>31665577525248</v>
      </c>
      <c r="X44" s="17">
        <v>0.10917264223098755</v>
      </c>
      <c r="Y44" s="17">
        <v>0.1281622052192688</v>
      </c>
      <c r="Z44" s="17">
        <v>0.14398638904094696</v>
      </c>
      <c r="AA44" s="17">
        <v>1.0991239999999999E-2</v>
      </c>
      <c r="AB44" s="17">
        <f t="shared" ref="AB44" si="50">G44-(1.96*AA44)</f>
        <v>0.13506101257370912</v>
      </c>
      <c r="AC44" s="17">
        <f t="shared" ref="AC44" si="51">G44+(1.96*AA44)</f>
        <v>0.1781466733737091</v>
      </c>
      <c r="AD44" s="17">
        <f t="shared" si="43"/>
        <v>375</v>
      </c>
      <c r="AE44" s="17">
        <f t="shared" ref="AE44" si="52">AB44</f>
        <v>0.13506101257370912</v>
      </c>
      <c r="AF44" s="17">
        <f t="shared" ref="AF44" si="53">AC44-AB44</f>
        <v>4.3085660799999981E-2</v>
      </c>
    </row>
    <row r="45" spans="1:32" s="17" customFormat="1" ht="12.5" x14ac:dyDescent="0.25">
      <c r="B45" s="17">
        <v>1999</v>
      </c>
      <c r="C45" s="17" t="e">
        <f>NA()</f>
        <v>#N/A</v>
      </c>
      <c r="D45" s="17" t="e">
        <f>NA()</f>
        <v>#N/A</v>
      </c>
      <c r="E45" s="17" t="e">
        <f>NA()</f>
        <v>#N/A</v>
      </c>
      <c r="F45" s="17" t="e">
        <f>NA()</f>
        <v>#N/A</v>
      </c>
      <c r="G45" s="17" t="e">
        <f>NA()</f>
        <v>#N/A</v>
      </c>
      <c r="H45" s="17" t="e">
        <f>NA()</f>
        <v>#N/A</v>
      </c>
      <c r="I45" s="17" t="e">
        <f>NA()</f>
        <v>#N/A</v>
      </c>
      <c r="J45" s="17" t="e">
        <f>NA()</f>
        <v>#N/A</v>
      </c>
      <c r="K45" s="17" t="e">
        <f>NA()</f>
        <v>#N/A</v>
      </c>
      <c r="L45" s="17" t="e">
        <f>NA()</f>
        <v>#N/A</v>
      </c>
      <c r="M45" s="17" t="e">
        <f>NA()</f>
        <v>#N/A</v>
      </c>
      <c r="N45" s="17" t="e">
        <f>NA()</f>
        <v>#N/A</v>
      </c>
      <c r="O45" s="17" t="e">
        <f>NA()</f>
        <v>#N/A</v>
      </c>
      <c r="P45" s="17" t="e">
        <f>NA()</f>
        <v>#N/A</v>
      </c>
      <c r="Q45" s="17" t="e">
        <f>NA()</f>
        <v>#N/A</v>
      </c>
      <c r="R45" s="17" t="e">
        <f>NA()</f>
        <v>#N/A</v>
      </c>
      <c r="S45" s="17" t="e">
        <f>NA()</f>
        <v>#N/A</v>
      </c>
      <c r="T45" s="17" t="e">
        <f>NA()</f>
        <v>#N/A</v>
      </c>
      <c r="U45" s="17" t="e">
        <f>NA()</f>
        <v>#N/A</v>
      </c>
      <c r="V45" s="17" t="e">
        <f>NA()</f>
        <v>#N/A</v>
      </c>
      <c r="W45" s="17" t="e">
        <f>NA()</f>
        <v>#N/A</v>
      </c>
      <c r="X45" s="17" t="e">
        <f>NA()</f>
        <v>#N/A</v>
      </c>
      <c r="Y45" s="17" t="e">
        <f>NA()</f>
        <v>#N/A</v>
      </c>
      <c r="Z45" s="17" t="e">
        <f>NA()</f>
        <v>#N/A</v>
      </c>
      <c r="AA45" s="17" t="e">
        <f>NA()</f>
        <v>#N/A</v>
      </c>
      <c r="AB45" s="17" t="e">
        <f>NA()</f>
        <v>#N/A</v>
      </c>
      <c r="AC45" s="17" t="e">
        <f>NA()</f>
        <v>#N/A</v>
      </c>
      <c r="AD45" s="17" t="e">
        <f>NA()</f>
        <v>#N/A</v>
      </c>
      <c r="AE45" s="17" t="e">
        <f>NA()</f>
        <v>#N/A</v>
      </c>
      <c r="AF45" s="17" t="e">
        <f>NA()</f>
        <v>#N/A</v>
      </c>
    </row>
    <row r="46" spans="1:32" s="17" customFormat="1" ht="12.5" x14ac:dyDescent="0.25">
      <c r="B46" s="17">
        <v>2000</v>
      </c>
      <c r="C46" s="17" t="e">
        <f>NA()</f>
        <v>#N/A</v>
      </c>
      <c r="D46" s="17" t="e">
        <f>NA()</f>
        <v>#N/A</v>
      </c>
      <c r="E46" s="17" t="e">
        <f>NA()</f>
        <v>#N/A</v>
      </c>
      <c r="F46" s="17" t="e">
        <f>NA()</f>
        <v>#N/A</v>
      </c>
      <c r="G46" s="17" t="e">
        <f>NA()</f>
        <v>#N/A</v>
      </c>
      <c r="H46" s="17" t="e">
        <f>NA()</f>
        <v>#N/A</v>
      </c>
      <c r="I46" s="17" t="e">
        <f>NA()</f>
        <v>#N/A</v>
      </c>
      <c r="J46" s="17" t="e">
        <f>NA()</f>
        <v>#N/A</v>
      </c>
      <c r="K46" s="17" t="e">
        <f>NA()</f>
        <v>#N/A</v>
      </c>
      <c r="L46" s="17" t="e">
        <f>NA()</f>
        <v>#N/A</v>
      </c>
      <c r="M46" s="17" t="e">
        <f>NA()</f>
        <v>#N/A</v>
      </c>
      <c r="N46" s="17" t="e">
        <f>NA()</f>
        <v>#N/A</v>
      </c>
      <c r="O46" s="17" t="e">
        <f>NA()</f>
        <v>#N/A</v>
      </c>
      <c r="P46" s="17" t="e">
        <f>NA()</f>
        <v>#N/A</v>
      </c>
      <c r="Q46" s="17" t="e">
        <f>NA()</f>
        <v>#N/A</v>
      </c>
      <c r="R46" s="17" t="e">
        <f>NA()</f>
        <v>#N/A</v>
      </c>
      <c r="S46" s="17" t="e">
        <f>NA()</f>
        <v>#N/A</v>
      </c>
      <c r="T46" s="17" t="e">
        <f>NA()</f>
        <v>#N/A</v>
      </c>
      <c r="U46" s="17" t="e">
        <f>NA()</f>
        <v>#N/A</v>
      </c>
      <c r="V46" s="17" t="e">
        <f>NA()</f>
        <v>#N/A</v>
      </c>
      <c r="W46" s="17" t="e">
        <f>NA()</f>
        <v>#N/A</v>
      </c>
      <c r="X46" s="17" t="e">
        <f>NA()</f>
        <v>#N/A</v>
      </c>
      <c r="Y46" s="17" t="e">
        <f>NA()</f>
        <v>#N/A</v>
      </c>
      <c r="Z46" s="17" t="e">
        <f>NA()</f>
        <v>#N/A</v>
      </c>
      <c r="AA46" s="17" t="e">
        <f>NA()</f>
        <v>#N/A</v>
      </c>
      <c r="AB46" s="17" t="e">
        <f>NA()</f>
        <v>#N/A</v>
      </c>
      <c r="AC46" s="17" t="e">
        <f>NA()</f>
        <v>#N/A</v>
      </c>
      <c r="AD46" s="17" t="e">
        <f>NA()</f>
        <v>#N/A</v>
      </c>
      <c r="AE46" s="17" t="e">
        <f>NA()</f>
        <v>#N/A</v>
      </c>
      <c r="AF46" s="17" t="e">
        <f>NA()</f>
        <v>#N/A</v>
      </c>
    </row>
    <row r="47" spans="1:32" s="17" customFormat="1" ht="12.5" x14ac:dyDescent="0.25">
      <c r="A47" s="17">
        <v>0.99900001287460327</v>
      </c>
      <c r="B47" s="17">
        <v>2001</v>
      </c>
      <c r="C47" s="17">
        <v>0.11020476371049881</v>
      </c>
      <c r="D47" s="17">
        <v>0.1026446744799614</v>
      </c>
      <c r="E47" s="17">
        <v>0.10645083338022232</v>
      </c>
      <c r="F47" s="17">
        <v>0.11912601441144943</v>
      </c>
      <c r="G47" s="17">
        <v>0.14149895310401917</v>
      </c>
      <c r="H47" s="17">
        <v>15487089</v>
      </c>
      <c r="I47" s="17">
        <v>1.7695154994726181E-2</v>
      </c>
      <c r="J47" s="17">
        <v>5.0762128084897995E-2</v>
      </c>
      <c r="K47" s="17">
        <v>5.4921198636293411E-2</v>
      </c>
      <c r="L47" s="17">
        <v>176961.359375</v>
      </c>
      <c r="M47" s="17">
        <v>4.1192010045051575E-2</v>
      </c>
      <c r="N47" s="17">
        <v>7.0006504654884338E-2</v>
      </c>
      <c r="O47" s="17">
        <v>20337638</v>
      </c>
      <c r="P47" s="17">
        <v>19837340</v>
      </c>
      <c r="Q47" s="17">
        <v>16736372</v>
      </c>
      <c r="R47" s="17">
        <v>15487089</v>
      </c>
      <c r="S47" s="17">
        <v>15487089</v>
      </c>
      <c r="T47" s="17">
        <v>9.2374689877033234E-2</v>
      </c>
      <c r="U47" s="17">
        <v>42306317058048</v>
      </c>
      <c r="V47" s="17">
        <v>36314783154176</v>
      </c>
      <c r="W47" s="17">
        <v>37261160742912</v>
      </c>
      <c r="X47" s="17">
        <v>9.7885333001613617E-2</v>
      </c>
      <c r="Y47" s="17">
        <v>0.11489036679267883</v>
      </c>
      <c r="Z47" s="17">
        <v>0.12914569675922394</v>
      </c>
      <c r="AA47" s="17">
        <v>6.2946E-3</v>
      </c>
      <c r="AB47" s="17">
        <f t="shared" ref="AB47" si="54">G47-(1.96*AA47)</f>
        <v>0.12916153710401918</v>
      </c>
      <c r="AC47" s="17">
        <f t="shared" ref="AC47" si="55">G47+(1.96*AA47)</f>
        <v>0.15383636910401915</v>
      </c>
      <c r="AD47" s="17">
        <f t="shared" si="43"/>
        <v>500</v>
      </c>
      <c r="AE47" s="17">
        <f t="shared" ref="AE47" si="56">AB47</f>
        <v>0.12916153710401918</v>
      </c>
      <c r="AF47" s="17">
        <f t="shared" ref="AF47" si="57">AC47-AB47</f>
        <v>2.467483199999998E-2</v>
      </c>
    </row>
    <row r="48" spans="1:32" s="17" customFormat="1" ht="12.5" x14ac:dyDescent="0.25">
      <c r="B48" s="17">
        <v>2002</v>
      </c>
      <c r="C48" s="17" t="e">
        <f>NA()</f>
        <v>#N/A</v>
      </c>
      <c r="D48" s="17" t="e">
        <f>NA()</f>
        <v>#N/A</v>
      </c>
      <c r="E48" s="17" t="e">
        <f>NA()</f>
        <v>#N/A</v>
      </c>
      <c r="F48" s="17" t="e">
        <f>NA()</f>
        <v>#N/A</v>
      </c>
      <c r="G48" s="17" t="e">
        <f>NA()</f>
        <v>#N/A</v>
      </c>
      <c r="H48" s="17" t="e">
        <f>NA()</f>
        <v>#N/A</v>
      </c>
      <c r="I48" s="17" t="e">
        <f>NA()</f>
        <v>#N/A</v>
      </c>
      <c r="J48" s="17" t="e">
        <f>NA()</f>
        <v>#N/A</v>
      </c>
      <c r="K48" s="17" t="e">
        <f>NA()</f>
        <v>#N/A</v>
      </c>
      <c r="L48" s="17" t="e">
        <f>NA()</f>
        <v>#N/A</v>
      </c>
      <c r="M48" s="17" t="e">
        <f>NA()</f>
        <v>#N/A</v>
      </c>
      <c r="N48" s="17" t="e">
        <f>NA()</f>
        <v>#N/A</v>
      </c>
      <c r="O48" s="17" t="e">
        <f>NA()</f>
        <v>#N/A</v>
      </c>
      <c r="P48" s="17" t="e">
        <f>NA()</f>
        <v>#N/A</v>
      </c>
      <c r="Q48" s="17" t="e">
        <f>NA()</f>
        <v>#N/A</v>
      </c>
      <c r="R48" s="17" t="e">
        <f>NA()</f>
        <v>#N/A</v>
      </c>
      <c r="S48" s="17" t="e">
        <f>NA()</f>
        <v>#N/A</v>
      </c>
      <c r="T48" s="17" t="e">
        <f>NA()</f>
        <v>#N/A</v>
      </c>
      <c r="U48" s="17" t="e">
        <f>NA()</f>
        <v>#N/A</v>
      </c>
      <c r="V48" s="17" t="e">
        <f>NA()</f>
        <v>#N/A</v>
      </c>
      <c r="W48" s="17" t="e">
        <f>NA()</f>
        <v>#N/A</v>
      </c>
      <c r="X48" s="17" t="e">
        <f>NA()</f>
        <v>#N/A</v>
      </c>
      <c r="Y48" s="17" t="e">
        <f>NA()</f>
        <v>#N/A</v>
      </c>
      <c r="Z48" s="17" t="e">
        <f>NA()</f>
        <v>#N/A</v>
      </c>
      <c r="AA48" s="17" t="e">
        <f>NA()</f>
        <v>#N/A</v>
      </c>
      <c r="AB48" s="17" t="e">
        <f>NA()</f>
        <v>#N/A</v>
      </c>
      <c r="AC48" s="17" t="e">
        <f>NA()</f>
        <v>#N/A</v>
      </c>
      <c r="AD48" s="17" t="e">
        <f>NA()</f>
        <v>#N/A</v>
      </c>
      <c r="AE48" s="17" t="e">
        <f>NA()</f>
        <v>#N/A</v>
      </c>
      <c r="AF48" s="17" t="e">
        <f>NA()</f>
        <v>#N/A</v>
      </c>
    </row>
    <row r="49" spans="1:32" s="17" customFormat="1" ht="12.5" x14ac:dyDescent="0.25">
      <c r="B49" s="17">
        <v>2003</v>
      </c>
      <c r="C49" s="17" t="e">
        <f>NA()</f>
        <v>#N/A</v>
      </c>
      <c r="D49" s="17" t="e">
        <f>NA()</f>
        <v>#N/A</v>
      </c>
      <c r="E49" s="17" t="e">
        <f>NA()</f>
        <v>#N/A</v>
      </c>
      <c r="F49" s="17" t="e">
        <f>NA()</f>
        <v>#N/A</v>
      </c>
      <c r="G49" s="17" t="e">
        <f>NA()</f>
        <v>#N/A</v>
      </c>
      <c r="H49" s="17" t="e">
        <f>NA()</f>
        <v>#N/A</v>
      </c>
      <c r="I49" s="17" t="e">
        <f>NA()</f>
        <v>#N/A</v>
      </c>
      <c r="J49" s="17" t="e">
        <f>NA()</f>
        <v>#N/A</v>
      </c>
      <c r="K49" s="17" t="e">
        <f>NA()</f>
        <v>#N/A</v>
      </c>
      <c r="L49" s="17" t="e">
        <f>NA()</f>
        <v>#N/A</v>
      </c>
      <c r="M49" s="17" t="e">
        <f>NA()</f>
        <v>#N/A</v>
      </c>
      <c r="N49" s="17" t="e">
        <f>NA()</f>
        <v>#N/A</v>
      </c>
      <c r="O49" s="17" t="e">
        <f>NA()</f>
        <v>#N/A</v>
      </c>
      <c r="P49" s="17" t="e">
        <f>NA()</f>
        <v>#N/A</v>
      </c>
      <c r="Q49" s="17" t="e">
        <f>NA()</f>
        <v>#N/A</v>
      </c>
      <c r="R49" s="17" t="e">
        <f>NA()</f>
        <v>#N/A</v>
      </c>
      <c r="S49" s="17" t="e">
        <f>NA()</f>
        <v>#N/A</v>
      </c>
      <c r="T49" s="17" t="e">
        <f>NA()</f>
        <v>#N/A</v>
      </c>
      <c r="U49" s="17" t="e">
        <f>NA()</f>
        <v>#N/A</v>
      </c>
      <c r="V49" s="17" t="e">
        <f>NA()</f>
        <v>#N/A</v>
      </c>
      <c r="W49" s="17" t="e">
        <f>NA()</f>
        <v>#N/A</v>
      </c>
      <c r="X49" s="17" t="e">
        <f>NA()</f>
        <v>#N/A</v>
      </c>
      <c r="Y49" s="17" t="e">
        <f>NA()</f>
        <v>#N/A</v>
      </c>
      <c r="Z49" s="17" t="e">
        <f>NA()</f>
        <v>#N/A</v>
      </c>
      <c r="AA49" s="17" t="e">
        <f>NA()</f>
        <v>#N/A</v>
      </c>
      <c r="AB49" s="17" t="e">
        <f>NA()</f>
        <v>#N/A</v>
      </c>
      <c r="AC49" s="17" t="e">
        <f>NA()</f>
        <v>#N/A</v>
      </c>
      <c r="AD49" s="17" t="e">
        <f>NA()</f>
        <v>#N/A</v>
      </c>
      <c r="AE49" s="17" t="e">
        <f>NA()</f>
        <v>#N/A</v>
      </c>
      <c r="AF49" s="17" t="e">
        <f>NA()</f>
        <v>#N/A</v>
      </c>
    </row>
    <row r="50" spans="1:32" s="17" customFormat="1" ht="12.5" x14ac:dyDescent="0.25">
      <c r="A50" s="17">
        <v>0.99900001287460327</v>
      </c>
      <c r="B50" s="17">
        <v>2004</v>
      </c>
      <c r="C50" s="17">
        <v>0.1167864128947258</v>
      </c>
      <c r="D50" s="17">
        <v>0.1067705973982811</v>
      </c>
      <c r="E50" s="17">
        <v>0.11352826654911041</v>
      </c>
      <c r="F50" s="17">
        <v>0.12731492519378662</v>
      </c>
      <c r="G50" s="17">
        <v>0.14700417220592499</v>
      </c>
      <c r="H50" s="17">
        <v>19171126</v>
      </c>
      <c r="I50" s="17">
        <v>1.8037620931863785E-2</v>
      </c>
      <c r="J50" s="17">
        <v>6.3285328447818756E-2</v>
      </c>
      <c r="K50" s="17">
        <v>7.344498485326767E-2</v>
      </c>
      <c r="L50" s="17">
        <v>197561.125</v>
      </c>
      <c r="M50" s="17">
        <v>4.3599609285593033E-2</v>
      </c>
      <c r="N50" s="17">
        <v>7.9019695520401001E-2</v>
      </c>
      <c r="O50" s="17">
        <v>25108624</v>
      </c>
      <c r="P50" s="17">
        <v>24190000</v>
      </c>
      <c r="Q50" s="17">
        <v>20784112</v>
      </c>
      <c r="R50" s="17">
        <v>19171126</v>
      </c>
      <c r="S50" s="17">
        <v>19171126</v>
      </c>
      <c r="T50" s="17">
        <v>0.10460545122623444</v>
      </c>
      <c r="U50" s="17">
        <v>50381514080256</v>
      </c>
      <c r="V50" s="17">
        <v>43409570004992</v>
      </c>
      <c r="W50" s="17">
        <v>44411568259072</v>
      </c>
      <c r="X50" s="17">
        <v>0.103622205555439</v>
      </c>
      <c r="Y50" s="17">
        <v>0.11902464926242828</v>
      </c>
      <c r="Z50" s="17">
        <v>0.13352856040000916</v>
      </c>
      <c r="AA50" s="17">
        <v>5.7214299999999996E-3</v>
      </c>
      <c r="AB50" s="17">
        <f t="shared" ref="AB50" si="58">G50-(1.96*AA50)</f>
        <v>0.13579016940592498</v>
      </c>
      <c r="AC50" s="17">
        <f t="shared" ref="AC50" si="59">G50+(1.96*AA50)</f>
        <v>0.158218175005925</v>
      </c>
      <c r="AD50" s="17">
        <f t="shared" si="43"/>
        <v>625</v>
      </c>
      <c r="AE50" s="17">
        <f t="shared" ref="AE50" si="60">AB50</f>
        <v>0.13579016940592498</v>
      </c>
      <c r="AF50" s="17">
        <f t="shared" ref="AF50" si="61">AC50-AB50</f>
        <v>2.2428005600000023E-2</v>
      </c>
    </row>
    <row r="51" spans="1:32" s="17" customFormat="1" ht="12.5" x14ac:dyDescent="0.25">
      <c r="B51" s="17">
        <v>2005</v>
      </c>
      <c r="C51" s="17" t="e">
        <f>NA()</f>
        <v>#N/A</v>
      </c>
      <c r="D51" s="17" t="e">
        <f>NA()</f>
        <v>#N/A</v>
      </c>
      <c r="E51" s="17" t="e">
        <f>NA()</f>
        <v>#N/A</v>
      </c>
      <c r="F51" s="17" t="e">
        <f>NA()</f>
        <v>#N/A</v>
      </c>
      <c r="G51" s="17" t="e">
        <f>NA()</f>
        <v>#N/A</v>
      </c>
      <c r="H51" s="17" t="e">
        <f>NA()</f>
        <v>#N/A</v>
      </c>
      <c r="I51" s="17" t="e">
        <f>NA()</f>
        <v>#N/A</v>
      </c>
      <c r="J51" s="17" t="e">
        <f>NA()</f>
        <v>#N/A</v>
      </c>
      <c r="K51" s="17" t="e">
        <f>NA()</f>
        <v>#N/A</v>
      </c>
      <c r="L51" s="17" t="e">
        <f>NA()</f>
        <v>#N/A</v>
      </c>
      <c r="M51" s="17" t="e">
        <f>NA()</f>
        <v>#N/A</v>
      </c>
      <c r="N51" s="17" t="e">
        <f>NA()</f>
        <v>#N/A</v>
      </c>
      <c r="O51" s="17" t="e">
        <f>NA()</f>
        <v>#N/A</v>
      </c>
      <c r="P51" s="17" t="e">
        <f>NA()</f>
        <v>#N/A</v>
      </c>
      <c r="Q51" s="17" t="e">
        <f>NA()</f>
        <v>#N/A</v>
      </c>
      <c r="R51" s="17" t="e">
        <f>NA()</f>
        <v>#N/A</v>
      </c>
      <c r="S51" s="17" t="e">
        <f>NA()</f>
        <v>#N/A</v>
      </c>
      <c r="T51" s="17" t="e">
        <f>NA()</f>
        <v>#N/A</v>
      </c>
      <c r="U51" s="17" t="e">
        <f>NA()</f>
        <v>#N/A</v>
      </c>
      <c r="V51" s="17" t="e">
        <f>NA()</f>
        <v>#N/A</v>
      </c>
      <c r="W51" s="17" t="e">
        <f>NA()</f>
        <v>#N/A</v>
      </c>
      <c r="X51" s="17" t="e">
        <f>NA()</f>
        <v>#N/A</v>
      </c>
      <c r="Y51" s="17" t="e">
        <f>NA()</f>
        <v>#N/A</v>
      </c>
      <c r="Z51" s="17" t="e">
        <f>NA()</f>
        <v>#N/A</v>
      </c>
      <c r="AA51" s="17" t="e">
        <f>NA()</f>
        <v>#N/A</v>
      </c>
      <c r="AB51" s="17" t="e">
        <f>NA()</f>
        <v>#N/A</v>
      </c>
      <c r="AC51" s="17" t="e">
        <f>NA()</f>
        <v>#N/A</v>
      </c>
      <c r="AD51" s="17" t="e">
        <f>NA()</f>
        <v>#N/A</v>
      </c>
      <c r="AE51" s="17" t="e">
        <f>NA()</f>
        <v>#N/A</v>
      </c>
      <c r="AF51" s="17" t="e">
        <f>NA()</f>
        <v>#N/A</v>
      </c>
    </row>
    <row r="52" spans="1:32" s="17" customFormat="1" ht="12.5" x14ac:dyDescent="0.25">
      <c r="B52" s="17">
        <v>2006</v>
      </c>
      <c r="C52" s="17" t="e">
        <f>NA()</f>
        <v>#N/A</v>
      </c>
      <c r="D52" s="17" t="e">
        <f>NA()</f>
        <v>#N/A</v>
      </c>
      <c r="E52" s="17" t="e">
        <f>NA()</f>
        <v>#N/A</v>
      </c>
      <c r="F52" s="17" t="e">
        <f>NA()</f>
        <v>#N/A</v>
      </c>
      <c r="G52" s="17" t="e">
        <f>NA()</f>
        <v>#N/A</v>
      </c>
      <c r="H52" s="17" t="e">
        <f>NA()</f>
        <v>#N/A</v>
      </c>
      <c r="I52" s="17" t="e">
        <f>NA()</f>
        <v>#N/A</v>
      </c>
      <c r="J52" s="17" t="e">
        <f>NA()</f>
        <v>#N/A</v>
      </c>
      <c r="K52" s="17" t="e">
        <f>NA()</f>
        <v>#N/A</v>
      </c>
      <c r="L52" s="17" t="e">
        <f>NA()</f>
        <v>#N/A</v>
      </c>
      <c r="M52" s="17" t="e">
        <f>NA()</f>
        <v>#N/A</v>
      </c>
      <c r="N52" s="17" t="e">
        <f>NA()</f>
        <v>#N/A</v>
      </c>
      <c r="O52" s="17" t="e">
        <f>NA()</f>
        <v>#N/A</v>
      </c>
      <c r="P52" s="17" t="e">
        <f>NA()</f>
        <v>#N/A</v>
      </c>
      <c r="Q52" s="17" t="e">
        <f>NA()</f>
        <v>#N/A</v>
      </c>
      <c r="R52" s="17" t="e">
        <f>NA()</f>
        <v>#N/A</v>
      </c>
      <c r="S52" s="17" t="e">
        <f>NA()</f>
        <v>#N/A</v>
      </c>
      <c r="T52" s="17" t="e">
        <f>NA()</f>
        <v>#N/A</v>
      </c>
      <c r="U52" s="17" t="e">
        <f>NA()</f>
        <v>#N/A</v>
      </c>
      <c r="V52" s="17" t="e">
        <f>NA()</f>
        <v>#N/A</v>
      </c>
      <c r="W52" s="17" t="e">
        <f>NA()</f>
        <v>#N/A</v>
      </c>
      <c r="X52" s="17" t="e">
        <f>NA()</f>
        <v>#N/A</v>
      </c>
      <c r="Y52" s="17" t="e">
        <f>NA()</f>
        <v>#N/A</v>
      </c>
      <c r="Z52" s="17" t="e">
        <f>NA()</f>
        <v>#N/A</v>
      </c>
      <c r="AA52" s="17" t="e">
        <f>NA()</f>
        <v>#N/A</v>
      </c>
      <c r="AB52" s="17" t="e">
        <f>NA()</f>
        <v>#N/A</v>
      </c>
      <c r="AC52" s="17" t="e">
        <f>NA()</f>
        <v>#N/A</v>
      </c>
      <c r="AD52" s="17" t="e">
        <f>NA()</f>
        <v>#N/A</v>
      </c>
      <c r="AE52" s="17" t="e">
        <f>NA()</f>
        <v>#N/A</v>
      </c>
      <c r="AF52" s="17" t="e">
        <f>NA()</f>
        <v>#N/A</v>
      </c>
    </row>
    <row r="53" spans="1:32" s="17" customFormat="1" ht="12.5" x14ac:dyDescent="0.25">
      <c r="A53" s="17">
        <v>0.99900001287460327</v>
      </c>
      <c r="B53" s="17">
        <v>2007</v>
      </c>
      <c r="C53" s="17">
        <v>0.12598304450511932</v>
      </c>
      <c r="D53" s="17">
        <v>0.11606027185916901</v>
      </c>
      <c r="E53" s="17">
        <v>0.12553319334983826</v>
      </c>
      <c r="F53" s="17">
        <v>0.13941314816474915</v>
      </c>
      <c r="G53" s="17">
        <v>0.16194100677967072</v>
      </c>
      <c r="H53" s="17">
        <v>23095508</v>
      </c>
      <c r="I53" s="17">
        <v>2.2236475721001625E-2</v>
      </c>
      <c r="J53" s="17">
        <v>6.8769589066505432E-2</v>
      </c>
      <c r="K53" s="17">
        <v>7.8505814075469971E-2</v>
      </c>
      <c r="L53" s="17">
        <v>253395.0625</v>
      </c>
      <c r="M53" s="17">
        <v>4.3735351413488388E-2</v>
      </c>
      <c r="N53" s="17">
        <v>8.510136604309082E-2</v>
      </c>
      <c r="O53" s="17">
        <v>30826224</v>
      </c>
      <c r="P53" s="17">
        <v>29893000</v>
      </c>
      <c r="Q53" s="17">
        <v>26895186</v>
      </c>
      <c r="R53" s="17">
        <v>23095508</v>
      </c>
      <c r="S53" s="17">
        <v>23095508</v>
      </c>
      <c r="T53" s="17">
        <v>0.10896706581115723</v>
      </c>
      <c r="U53" s="17">
        <v>64763614724096</v>
      </c>
      <c r="V53" s="17">
        <v>57289524379648</v>
      </c>
      <c r="W53" s="17">
        <v>58829526007808</v>
      </c>
      <c r="X53" s="17">
        <v>0.11181949824094772</v>
      </c>
      <c r="Y53" s="17">
        <v>0.13014954328536987</v>
      </c>
      <c r="Z53" s="17">
        <v>0.14822684228420258</v>
      </c>
      <c r="AA53" s="17">
        <v>5.5814000000000002E-3</v>
      </c>
      <c r="AB53" s="17">
        <f t="shared" ref="AB53" si="62">G53-(1.96*AA53)</f>
        <v>0.15100146277967072</v>
      </c>
      <c r="AC53" s="17">
        <f t="shared" ref="AC53" si="63">G53+(1.96*AA53)</f>
        <v>0.17288055077967071</v>
      </c>
      <c r="AD53" s="17">
        <f t="shared" si="43"/>
        <v>750</v>
      </c>
      <c r="AE53" s="17">
        <f t="shared" ref="AE53" si="64">AB53</f>
        <v>0.15100146277967072</v>
      </c>
      <c r="AF53" s="17">
        <f t="shared" ref="AF53" si="65">AC53-AB53</f>
        <v>2.1879087999999991E-2</v>
      </c>
    </row>
    <row r="54" spans="1:32" s="17" customFormat="1" ht="12.5" x14ac:dyDescent="0.25">
      <c r="B54" s="17">
        <v>2008</v>
      </c>
      <c r="C54" s="17" t="e">
        <f>NA()</f>
        <v>#N/A</v>
      </c>
      <c r="D54" s="17" t="e">
        <f>NA()</f>
        <v>#N/A</v>
      </c>
      <c r="E54" s="17" t="e">
        <f>NA()</f>
        <v>#N/A</v>
      </c>
      <c r="F54" s="17" t="e">
        <f>NA()</f>
        <v>#N/A</v>
      </c>
      <c r="G54" s="17" t="e">
        <f>NA()</f>
        <v>#N/A</v>
      </c>
      <c r="H54" s="17" t="e">
        <f>NA()</f>
        <v>#N/A</v>
      </c>
      <c r="I54" s="17" t="e">
        <f>NA()</f>
        <v>#N/A</v>
      </c>
      <c r="J54" s="17" t="e">
        <f>NA()</f>
        <v>#N/A</v>
      </c>
      <c r="K54" s="17" t="e">
        <f>NA()</f>
        <v>#N/A</v>
      </c>
      <c r="L54" s="17" t="e">
        <f>NA()</f>
        <v>#N/A</v>
      </c>
      <c r="M54" s="17" t="e">
        <f>NA()</f>
        <v>#N/A</v>
      </c>
      <c r="N54" s="17" t="e">
        <f>NA()</f>
        <v>#N/A</v>
      </c>
      <c r="O54" s="17" t="e">
        <f>NA()</f>
        <v>#N/A</v>
      </c>
      <c r="P54" s="17" t="e">
        <f>NA()</f>
        <v>#N/A</v>
      </c>
      <c r="Q54" s="17" t="e">
        <f>NA()</f>
        <v>#N/A</v>
      </c>
      <c r="R54" s="17" t="e">
        <f>NA()</f>
        <v>#N/A</v>
      </c>
      <c r="S54" s="17" t="e">
        <f>NA()</f>
        <v>#N/A</v>
      </c>
      <c r="T54" s="17" t="e">
        <f>NA()</f>
        <v>#N/A</v>
      </c>
      <c r="U54" s="17" t="e">
        <f>NA()</f>
        <v>#N/A</v>
      </c>
      <c r="V54" s="17" t="e">
        <f>NA()</f>
        <v>#N/A</v>
      </c>
      <c r="W54" s="17" t="e">
        <f>NA()</f>
        <v>#N/A</v>
      </c>
      <c r="X54" s="17" t="e">
        <f>NA()</f>
        <v>#N/A</v>
      </c>
      <c r="Y54" s="17" t="e">
        <f>NA()</f>
        <v>#N/A</v>
      </c>
      <c r="Z54" s="17" t="e">
        <f>NA()</f>
        <v>#N/A</v>
      </c>
      <c r="AA54" s="17" t="e">
        <f>NA()</f>
        <v>#N/A</v>
      </c>
      <c r="AB54" s="17" t="e">
        <f>NA()</f>
        <v>#N/A</v>
      </c>
      <c r="AC54" s="17" t="e">
        <f>NA()</f>
        <v>#N/A</v>
      </c>
      <c r="AD54" s="17" t="e">
        <f>NA()</f>
        <v>#N/A</v>
      </c>
      <c r="AE54" s="17" t="e">
        <f>NA()</f>
        <v>#N/A</v>
      </c>
      <c r="AF54" s="17" t="e">
        <f>NA()</f>
        <v>#N/A</v>
      </c>
    </row>
    <row r="55" spans="1:32" s="17" customFormat="1" ht="12.5" x14ac:dyDescent="0.25">
      <c r="B55" s="17">
        <v>2009</v>
      </c>
      <c r="C55" s="17" t="e">
        <f>NA()</f>
        <v>#N/A</v>
      </c>
      <c r="D55" s="17" t="e">
        <f>NA()</f>
        <v>#N/A</v>
      </c>
      <c r="E55" s="17" t="e">
        <f>NA()</f>
        <v>#N/A</v>
      </c>
      <c r="F55" s="17" t="e">
        <f>NA()</f>
        <v>#N/A</v>
      </c>
      <c r="G55" s="17" t="e">
        <f>NA()</f>
        <v>#N/A</v>
      </c>
      <c r="H55" s="17" t="e">
        <f>NA()</f>
        <v>#N/A</v>
      </c>
      <c r="I55" s="17" t="e">
        <f>NA()</f>
        <v>#N/A</v>
      </c>
      <c r="J55" s="17" t="e">
        <f>NA()</f>
        <v>#N/A</v>
      </c>
      <c r="K55" s="17" t="e">
        <f>NA()</f>
        <v>#N/A</v>
      </c>
      <c r="L55" s="17" t="e">
        <f>NA()</f>
        <v>#N/A</v>
      </c>
      <c r="M55" s="17" t="e">
        <f>NA()</f>
        <v>#N/A</v>
      </c>
      <c r="N55" s="17" t="e">
        <f>NA()</f>
        <v>#N/A</v>
      </c>
      <c r="O55" s="17" t="e">
        <f>NA()</f>
        <v>#N/A</v>
      </c>
      <c r="P55" s="17" t="e">
        <f>NA()</f>
        <v>#N/A</v>
      </c>
      <c r="Q55" s="17" t="e">
        <f>NA()</f>
        <v>#N/A</v>
      </c>
      <c r="R55" s="17" t="e">
        <f>NA()</f>
        <v>#N/A</v>
      </c>
      <c r="S55" s="17" t="e">
        <f>NA()</f>
        <v>#N/A</v>
      </c>
      <c r="T55" s="17" t="e">
        <f>NA()</f>
        <v>#N/A</v>
      </c>
      <c r="U55" s="17" t="e">
        <f>NA()</f>
        <v>#N/A</v>
      </c>
      <c r="V55" s="17" t="e">
        <f>NA()</f>
        <v>#N/A</v>
      </c>
      <c r="W55" s="17" t="e">
        <f>NA()</f>
        <v>#N/A</v>
      </c>
      <c r="X55" s="17" t="e">
        <f>NA()</f>
        <v>#N/A</v>
      </c>
      <c r="Y55" s="17" t="e">
        <f>NA()</f>
        <v>#N/A</v>
      </c>
      <c r="Z55" s="17" t="e">
        <f>NA()</f>
        <v>#N/A</v>
      </c>
      <c r="AA55" s="17" t="e">
        <f>NA()</f>
        <v>#N/A</v>
      </c>
      <c r="AB55" s="17" t="e">
        <f>NA()</f>
        <v>#N/A</v>
      </c>
      <c r="AC55" s="17" t="e">
        <f>NA()</f>
        <v>#N/A</v>
      </c>
      <c r="AD55" s="17" t="e">
        <f>NA()</f>
        <v>#N/A</v>
      </c>
      <c r="AE55" s="17" t="e">
        <f>NA()</f>
        <v>#N/A</v>
      </c>
      <c r="AF55" s="17" t="e">
        <f>NA()</f>
        <v>#N/A</v>
      </c>
    </row>
    <row r="56" spans="1:32" s="17" customFormat="1" ht="12.5" x14ac:dyDescent="0.25">
      <c r="A56" s="17">
        <v>0.99900001287460327</v>
      </c>
      <c r="B56" s="17">
        <v>2010</v>
      </c>
      <c r="C56" s="17">
        <v>0.12847195565700531</v>
      </c>
      <c r="D56" s="17">
        <v>0.1143316850066185</v>
      </c>
      <c r="E56" s="17">
        <v>0.12740768492221832</v>
      </c>
      <c r="F56" s="17">
        <v>0.14322525262832642</v>
      </c>
      <c r="G56" s="17">
        <v>0.16616202890872955</v>
      </c>
      <c r="H56" s="17">
        <v>21004112</v>
      </c>
      <c r="I56" s="17">
        <v>1.0419090278446674E-2</v>
      </c>
      <c r="J56" s="17">
        <v>5.2992448210716248E-2</v>
      </c>
      <c r="K56" s="17">
        <v>6.196637824177742E-2</v>
      </c>
      <c r="L56" s="17">
        <v>274539.4375</v>
      </c>
      <c r="M56" s="17">
        <v>6.415461003780365E-2</v>
      </c>
      <c r="N56" s="17">
        <v>0.11270029842853546</v>
      </c>
      <c r="O56" s="17">
        <v>27487850</v>
      </c>
      <c r="P56" s="17">
        <v>26891234</v>
      </c>
      <c r="Q56" s="17">
        <v>22705294</v>
      </c>
      <c r="R56" s="17">
        <v>21004112</v>
      </c>
      <c r="S56" s="17">
        <v>21004112</v>
      </c>
      <c r="T56" s="17">
        <v>0.11048416048288345</v>
      </c>
      <c r="U56" s="17">
        <v>58660352950272</v>
      </c>
      <c r="V56" s="17">
        <v>49768298446848</v>
      </c>
      <c r="W56" s="17">
        <v>51137298300928</v>
      </c>
      <c r="X56" s="17">
        <v>0.11102285981178284</v>
      </c>
      <c r="Y56" s="17">
        <v>0.12827853858470917</v>
      </c>
      <c r="Z56" s="17">
        <v>0.15056604146957397</v>
      </c>
      <c r="AA56" s="17">
        <v>9.0373099999999998E-3</v>
      </c>
      <c r="AB56" s="17">
        <f t="shared" ref="AB56" si="66">G56-(1.96*AA56)</f>
        <v>0.14844890130872956</v>
      </c>
      <c r="AC56" s="17">
        <f t="shared" ref="AC56" si="67">G56+(1.96*AA56)</f>
        <v>0.18387515650872954</v>
      </c>
      <c r="AD56" s="17">
        <f t="shared" si="43"/>
        <v>875</v>
      </c>
      <c r="AE56" s="17">
        <f t="shared" ref="AE56" si="68">AB56</f>
        <v>0.14844890130872956</v>
      </c>
      <c r="AF56" s="17">
        <f t="shared" ref="AF56" si="69">AC56-AB56</f>
        <v>3.5426255199999979E-2</v>
      </c>
    </row>
    <row r="57" spans="1:32" s="17" customFormat="1" ht="12.5" x14ac:dyDescent="0.25">
      <c r="B57" s="17">
        <v>2011</v>
      </c>
      <c r="C57" s="17" t="e">
        <f>NA()</f>
        <v>#N/A</v>
      </c>
      <c r="D57" s="17" t="e">
        <f>NA()</f>
        <v>#N/A</v>
      </c>
      <c r="E57" s="17" t="e">
        <f>NA()</f>
        <v>#N/A</v>
      </c>
      <c r="F57" s="17" t="e">
        <f>NA()</f>
        <v>#N/A</v>
      </c>
      <c r="G57" s="17" t="e">
        <f>NA()</f>
        <v>#N/A</v>
      </c>
      <c r="H57" s="17" t="e">
        <f>NA()</f>
        <v>#N/A</v>
      </c>
      <c r="I57" s="17" t="e">
        <f>NA()</f>
        <v>#N/A</v>
      </c>
      <c r="J57" s="17" t="e">
        <f>NA()</f>
        <v>#N/A</v>
      </c>
      <c r="K57" s="17" t="e">
        <f>NA()</f>
        <v>#N/A</v>
      </c>
      <c r="L57" s="17" t="e">
        <f>NA()</f>
        <v>#N/A</v>
      </c>
      <c r="M57" s="17" t="e">
        <f>NA()</f>
        <v>#N/A</v>
      </c>
      <c r="N57" s="17" t="e">
        <f>NA()</f>
        <v>#N/A</v>
      </c>
      <c r="O57" s="17" t="e">
        <f>NA()</f>
        <v>#N/A</v>
      </c>
      <c r="P57" s="17" t="e">
        <f>NA()</f>
        <v>#N/A</v>
      </c>
      <c r="Q57" s="17" t="e">
        <f>NA()</f>
        <v>#N/A</v>
      </c>
      <c r="R57" s="17" t="e">
        <f>NA()</f>
        <v>#N/A</v>
      </c>
      <c r="S57" s="17" t="e">
        <f>NA()</f>
        <v>#N/A</v>
      </c>
      <c r="T57" s="17" t="e">
        <f>NA()</f>
        <v>#N/A</v>
      </c>
      <c r="U57" s="17" t="e">
        <f>NA()</f>
        <v>#N/A</v>
      </c>
      <c r="V57" s="17" t="e">
        <f>NA()</f>
        <v>#N/A</v>
      </c>
      <c r="W57" s="17" t="e">
        <f>NA()</f>
        <v>#N/A</v>
      </c>
      <c r="X57" s="17" t="e">
        <f>NA()</f>
        <v>#N/A</v>
      </c>
      <c r="Y57" s="17" t="e">
        <f>NA()</f>
        <v>#N/A</v>
      </c>
      <c r="Z57" s="17" t="e">
        <f>NA()</f>
        <v>#N/A</v>
      </c>
      <c r="AA57" s="17" t="e">
        <f>NA()</f>
        <v>#N/A</v>
      </c>
      <c r="AB57" s="17" t="e">
        <f>NA()</f>
        <v>#N/A</v>
      </c>
      <c r="AC57" s="17" t="e">
        <f>NA()</f>
        <v>#N/A</v>
      </c>
      <c r="AD57" s="17" t="e">
        <f>NA()</f>
        <v>#N/A</v>
      </c>
      <c r="AE57" s="17" t="e">
        <f>NA()</f>
        <v>#N/A</v>
      </c>
      <c r="AF57" s="17" t="e">
        <f>NA()</f>
        <v>#N/A</v>
      </c>
    </row>
    <row r="58" spans="1:32" s="17" customFormat="1" ht="12.5" x14ac:dyDescent="0.25">
      <c r="B58" s="17">
        <v>2012</v>
      </c>
      <c r="C58" s="17" t="e">
        <f>NA()</f>
        <v>#N/A</v>
      </c>
      <c r="D58" s="17" t="e">
        <f>NA()</f>
        <v>#N/A</v>
      </c>
      <c r="E58" s="17" t="e">
        <f>NA()</f>
        <v>#N/A</v>
      </c>
      <c r="F58" s="17" t="e">
        <f>NA()</f>
        <v>#N/A</v>
      </c>
      <c r="G58" s="17" t="e">
        <f>NA()</f>
        <v>#N/A</v>
      </c>
      <c r="H58" s="17" t="e">
        <f>NA()</f>
        <v>#N/A</v>
      </c>
      <c r="I58" s="17" t="e">
        <f>NA()</f>
        <v>#N/A</v>
      </c>
      <c r="J58" s="17" t="e">
        <f>NA()</f>
        <v>#N/A</v>
      </c>
      <c r="K58" s="17" t="e">
        <f>NA()</f>
        <v>#N/A</v>
      </c>
      <c r="L58" s="17" t="e">
        <f>NA()</f>
        <v>#N/A</v>
      </c>
      <c r="M58" s="17" t="e">
        <f>NA()</f>
        <v>#N/A</v>
      </c>
      <c r="N58" s="17" t="e">
        <f>NA()</f>
        <v>#N/A</v>
      </c>
      <c r="O58" s="17" t="e">
        <f>NA()</f>
        <v>#N/A</v>
      </c>
      <c r="P58" s="17" t="e">
        <f>NA()</f>
        <v>#N/A</v>
      </c>
      <c r="Q58" s="17" t="e">
        <f>NA()</f>
        <v>#N/A</v>
      </c>
      <c r="R58" s="17" t="e">
        <f>NA()</f>
        <v>#N/A</v>
      </c>
      <c r="S58" s="17" t="e">
        <f>NA()</f>
        <v>#N/A</v>
      </c>
      <c r="T58" s="17" t="e">
        <f>NA()</f>
        <v>#N/A</v>
      </c>
      <c r="U58" s="17" t="e">
        <f>NA()</f>
        <v>#N/A</v>
      </c>
      <c r="V58" s="17" t="e">
        <f>NA()</f>
        <v>#N/A</v>
      </c>
      <c r="W58" s="17" t="e">
        <f>NA()</f>
        <v>#N/A</v>
      </c>
      <c r="X58" s="17" t="e">
        <f>NA()</f>
        <v>#N/A</v>
      </c>
      <c r="Y58" s="17" t="e">
        <f>NA()</f>
        <v>#N/A</v>
      </c>
      <c r="Z58" s="17" t="e">
        <f>NA()</f>
        <v>#N/A</v>
      </c>
      <c r="AA58" s="17" t="e">
        <f>NA()</f>
        <v>#N/A</v>
      </c>
      <c r="AB58" s="17" t="e">
        <f>NA()</f>
        <v>#N/A</v>
      </c>
      <c r="AC58" s="17" t="e">
        <f>NA()</f>
        <v>#N/A</v>
      </c>
      <c r="AD58" s="17" t="e">
        <f>NA()</f>
        <v>#N/A</v>
      </c>
      <c r="AE58" s="17" t="e">
        <f>NA()</f>
        <v>#N/A</v>
      </c>
      <c r="AF58" s="17" t="e">
        <f>NA()</f>
        <v>#N/A</v>
      </c>
    </row>
    <row r="59" spans="1:32" s="17" customFormat="1" ht="12.5" x14ac:dyDescent="0.25">
      <c r="A59" s="17">
        <v>0.99900001287460327</v>
      </c>
      <c r="B59" s="17">
        <v>2013</v>
      </c>
      <c r="C59" s="17">
        <v>0.1421036571264267</v>
      </c>
      <c r="D59" s="17">
        <v>0.12622976303100586</v>
      </c>
      <c r="E59" s="17">
        <v>0.13791586458683014</v>
      </c>
      <c r="F59" s="17">
        <v>0.15369893610477448</v>
      </c>
      <c r="G59" s="17">
        <v>0.18082104623317719</v>
      </c>
      <c r="H59" s="17">
        <v>23475806</v>
      </c>
      <c r="I59" s="17">
        <v>1.844712533056736E-2</v>
      </c>
      <c r="J59" s="17">
        <v>5.7221356779336929E-2</v>
      </c>
      <c r="K59" s="17">
        <v>6.9302357733249664E-2</v>
      </c>
      <c r="L59" s="17">
        <v>297676.125</v>
      </c>
      <c r="M59" s="17">
        <v>7.3321878910064697E-2</v>
      </c>
      <c r="N59" s="17">
        <v>0.12810096144676208</v>
      </c>
      <c r="O59" s="17">
        <v>30893550</v>
      </c>
      <c r="P59" s="17">
        <v>30498704</v>
      </c>
      <c r="Q59" s="17">
        <v>27373676</v>
      </c>
      <c r="R59" s="17">
        <v>23475806</v>
      </c>
      <c r="S59" s="17">
        <v>23475806</v>
      </c>
      <c r="T59" s="17">
        <v>0.12317463755607605</v>
      </c>
      <c r="U59" s="17">
        <v>65507386458112</v>
      </c>
      <c r="V59" s="17">
        <v>61040993763328</v>
      </c>
      <c r="W59" s="17">
        <v>63061993979904</v>
      </c>
      <c r="X59" s="17">
        <v>0.12330141663551331</v>
      </c>
      <c r="Y59" s="17">
        <v>0.14565137028694153</v>
      </c>
      <c r="Z59" s="17">
        <v>0.16554379463195801</v>
      </c>
      <c r="AA59" s="17">
        <v>8.3795199999999997E-3</v>
      </c>
      <c r="AB59" s="17">
        <f t="shared" ref="AB59" si="70">G59-(1.96*AA59)</f>
        <v>0.16439718703317718</v>
      </c>
      <c r="AC59" s="17">
        <f t="shared" ref="AC59" si="71">G59+(1.96*AA59)</f>
        <v>0.19724490543317719</v>
      </c>
      <c r="AD59" s="17">
        <f t="shared" si="43"/>
        <v>1000</v>
      </c>
      <c r="AE59" s="17">
        <f t="shared" ref="AE59" si="72">AB59</f>
        <v>0.16439718703317718</v>
      </c>
      <c r="AF59" s="17">
        <f t="shared" ref="AF59" si="73">AC59-AB59</f>
        <v>3.2847718400000003E-2</v>
      </c>
    </row>
    <row r="60" spans="1:32" s="17" customFormat="1" ht="12.5" x14ac:dyDescent="0.25">
      <c r="A60" s="17">
        <v>0.99989998340606689</v>
      </c>
      <c r="B60" s="17">
        <v>1989</v>
      </c>
      <c r="C60" s="17">
        <v>4.0899783372879028E-2</v>
      </c>
      <c r="D60" s="17">
        <v>3.7582360208034515E-2</v>
      </c>
      <c r="E60" s="17">
        <v>4.0172301232814789E-2</v>
      </c>
      <c r="F60" s="17">
        <v>4.38644178211689E-2</v>
      </c>
      <c r="G60" s="17">
        <v>5.8847919106483459E-2</v>
      </c>
      <c r="H60" s="17">
        <v>26253960</v>
      </c>
      <c r="I60" s="17">
        <v>1.7593544907867908E-3</v>
      </c>
      <c r="J60" s="17">
        <v>9.5392027869820595E-3</v>
      </c>
      <c r="K60" s="17">
        <v>9.9288644269108772E-3</v>
      </c>
      <c r="L60" s="17">
        <v>70325.9921875</v>
      </c>
      <c r="M60" s="17">
        <v>4.482900258153677E-3</v>
      </c>
      <c r="N60" s="17">
        <v>1.052996888756752E-2</v>
      </c>
      <c r="O60" s="17">
        <v>31513216</v>
      </c>
      <c r="P60" s="17">
        <v>29582800</v>
      </c>
      <c r="Q60" s="17">
        <v>29070924</v>
      </c>
      <c r="R60" s="17">
        <v>26253960</v>
      </c>
      <c r="S60" s="17">
        <v>26253960</v>
      </c>
      <c r="T60" s="17">
        <v>3.0668504536151886E-2</v>
      </c>
      <c r="U60" s="17">
        <v>17265398382592</v>
      </c>
      <c r="V60" s="17">
        <v>16896576454656</v>
      </c>
      <c r="W60" s="17">
        <v>17165577093120</v>
      </c>
      <c r="X60" s="17">
        <v>3.5429418087005615E-2</v>
      </c>
      <c r="Y60" s="17">
        <v>4.7598548233509064E-2</v>
      </c>
      <c r="Z60" s="17">
        <v>5.4518837481737137E-2</v>
      </c>
      <c r="AD60" s="17">
        <f>AD59</f>
        <v>1000</v>
      </c>
      <c r="AE60" s="17">
        <v>0</v>
      </c>
      <c r="AF60" s="17">
        <v>0</v>
      </c>
    </row>
    <row r="61" spans="1:32" s="17" customFormat="1" ht="12.5" x14ac:dyDescent="0.25">
      <c r="A61" s="17">
        <v>0.99989998340606689</v>
      </c>
      <c r="B61" s="17">
        <v>1992</v>
      </c>
      <c r="C61" s="17">
        <v>3.9609082043170929E-2</v>
      </c>
      <c r="D61" s="17">
        <v>3.5379815846681595E-2</v>
      </c>
      <c r="E61" s="17">
        <v>3.7334930151700974E-2</v>
      </c>
      <c r="F61" s="17">
        <v>4.1275490075349808E-2</v>
      </c>
      <c r="G61" s="17">
        <v>5.5787887424230576E-2</v>
      </c>
      <c r="H61" s="17">
        <v>28127574</v>
      </c>
      <c r="I61" s="17">
        <v>1.0031217243522406E-3</v>
      </c>
      <c r="J61" s="17">
        <v>1.0863816365599632E-2</v>
      </c>
      <c r="K61" s="17">
        <v>1.2615232728421688E-2</v>
      </c>
      <c r="L61" s="17">
        <v>92640.90625</v>
      </c>
      <c r="M61" s="17">
        <v>4.6378565020859241E-3</v>
      </c>
      <c r="N61" s="17">
        <v>1.3727973215281963E-2</v>
      </c>
      <c r="O61" s="17">
        <v>33731140</v>
      </c>
      <c r="P61" s="17">
        <v>32308914</v>
      </c>
      <c r="Q61" s="17">
        <v>34230928</v>
      </c>
      <c r="R61" s="17">
        <v>28127574</v>
      </c>
      <c r="S61" s="17">
        <v>28127574</v>
      </c>
      <c r="T61" s="17">
        <v>2.8744557872414589E-2</v>
      </c>
      <c r="U61" s="17">
        <v>17890340241408</v>
      </c>
      <c r="V61" s="17">
        <v>19831034216448</v>
      </c>
      <c r="W61" s="17">
        <v>20135834288128</v>
      </c>
      <c r="X61" s="17">
        <v>3.3370047807693481E-2</v>
      </c>
      <c r="Y61" s="17">
        <v>4.6278592199087143E-2</v>
      </c>
      <c r="Z61" s="17">
        <v>5.1215611398220062E-2</v>
      </c>
      <c r="AD61" s="17">
        <v>1000</v>
      </c>
      <c r="AE61" s="17">
        <v>0</v>
      </c>
      <c r="AF61" s="17">
        <v>0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zoomScale="80" zoomScaleNormal="80" workbookViewId="0">
      <selection activeCell="X4" sqref="X4"/>
    </sheetView>
  </sheetViews>
  <sheetFormatPr defaultRowHeight="14.5" x14ac:dyDescent="0.35"/>
  <sheetData>
    <row r="1" spans="1:24" x14ac:dyDescent="0.35">
      <c r="B1" t="s">
        <v>47</v>
      </c>
      <c r="F1" t="s">
        <v>48</v>
      </c>
      <c r="G1" t="s">
        <v>49</v>
      </c>
      <c r="O1" t="s">
        <v>54</v>
      </c>
      <c r="S1" t="s">
        <v>48</v>
      </c>
      <c r="T1" t="s">
        <v>49</v>
      </c>
    </row>
    <row r="2" spans="1:24" x14ac:dyDescent="0.35">
      <c r="E2">
        <v>0</v>
      </c>
      <c r="F2">
        <v>0</v>
      </c>
      <c r="G2">
        <v>0</v>
      </c>
      <c r="R2">
        <v>0</v>
      </c>
      <c r="S2">
        <v>0</v>
      </c>
      <c r="T2">
        <v>0</v>
      </c>
    </row>
    <row r="3" spans="1:24" s="5" customFormat="1" ht="38.5" x14ac:dyDescent="0.35">
      <c r="A3" s="5" t="s">
        <v>125</v>
      </c>
      <c r="C3" s="5" t="s">
        <v>50</v>
      </c>
      <c r="D3" s="5" t="s">
        <v>51</v>
      </c>
      <c r="E3" s="5">
        <v>0</v>
      </c>
      <c r="F3" s="5">
        <v>0</v>
      </c>
      <c r="G3" s="5">
        <v>0</v>
      </c>
      <c r="H3" s="5" t="s">
        <v>153</v>
      </c>
      <c r="I3" s="22" t="s">
        <v>154</v>
      </c>
      <c r="J3" s="20" t="s">
        <v>156</v>
      </c>
      <c r="K3" s="20" t="s">
        <v>155</v>
      </c>
      <c r="M3" s="6"/>
      <c r="N3" s="5" t="s">
        <v>125</v>
      </c>
      <c r="P3" s="5" t="s">
        <v>50</v>
      </c>
      <c r="Q3" s="5" t="s">
        <v>51</v>
      </c>
      <c r="R3" s="5">
        <v>0</v>
      </c>
      <c r="S3" s="5">
        <v>0</v>
      </c>
      <c r="T3" s="5">
        <v>0</v>
      </c>
      <c r="U3" s="5" t="s">
        <v>153</v>
      </c>
      <c r="V3" s="20" t="s">
        <v>155</v>
      </c>
      <c r="W3" s="20" t="s">
        <v>156</v>
      </c>
      <c r="X3" s="20" t="s">
        <v>154</v>
      </c>
    </row>
    <row r="4" spans="1:24" x14ac:dyDescent="0.35">
      <c r="A4">
        <v>2.289944E-2</v>
      </c>
      <c r="B4">
        <v>1988</v>
      </c>
      <c r="C4">
        <f>K4-(1.96*A4)</f>
        <v>0.1439441205101181</v>
      </c>
      <c r="D4">
        <f>K4+(1.96*A4)</f>
        <v>0.23370992531011811</v>
      </c>
      <c r="E4">
        <f>1000*(B4-B$30)/(B$31-B$30)</f>
        <v>0</v>
      </c>
      <c r="F4">
        <f>C4</f>
        <v>0.1439441205101181</v>
      </c>
      <c r="G4">
        <f>D4-C4</f>
        <v>8.9765804800000015E-2</v>
      </c>
      <c r="H4">
        <v>0.15493338921325045</v>
      </c>
      <c r="I4" s="7">
        <v>0.15451404141947675</v>
      </c>
      <c r="J4" s="7">
        <v>0.17511354386806488</v>
      </c>
      <c r="K4" s="7">
        <v>0.1888270229101181</v>
      </c>
      <c r="M4" s="2"/>
      <c r="N4">
        <v>2.1100000000000001E-2</v>
      </c>
      <c r="O4">
        <v>1988</v>
      </c>
      <c r="P4">
        <f>V4-(1.96*N4)</f>
        <v>4.5330730384826656E-2</v>
      </c>
      <c r="Q4">
        <f>V4+(1.96*N4)</f>
        <v>0.12804273038482666</v>
      </c>
      <c r="R4">
        <f>1000*(O4-O$30)/(O$31-O$30)</f>
        <v>0</v>
      </c>
      <c r="S4">
        <f>P4</f>
        <v>4.5330730384826656E-2</v>
      </c>
      <c r="T4">
        <f>Q4-P4</f>
        <v>8.2712000000000008E-2</v>
      </c>
      <c r="U4" s="7">
        <v>6.7990305904861006E-2</v>
      </c>
      <c r="V4">
        <v>8.668673038482666E-2</v>
      </c>
      <c r="W4">
        <v>8.1612609326839447E-2</v>
      </c>
      <c r="X4">
        <v>7.0582854443222473E-2</v>
      </c>
    </row>
    <row r="5" spans="1:24" x14ac:dyDescent="0.35">
      <c r="B5">
        <v>1989</v>
      </c>
      <c r="C5" t="e">
        <v>#N/A</v>
      </c>
      <c r="D5" t="e">
        <v>#N/A</v>
      </c>
      <c r="E5" t="e">
        <f>NA()</f>
        <v>#N/A</v>
      </c>
      <c r="F5" t="e">
        <f>NA()</f>
        <v>#N/A</v>
      </c>
      <c r="G5" t="e">
        <f>NA()</f>
        <v>#N/A</v>
      </c>
      <c r="H5">
        <v>0.14486443962630338</v>
      </c>
      <c r="I5" t="e">
        <v>#N/A</v>
      </c>
      <c r="J5" t="e">
        <v>#N/A</v>
      </c>
      <c r="K5" t="e">
        <v>#N/A</v>
      </c>
      <c r="O5">
        <v>1989</v>
      </c>
      <c r="P5" t="e">
        <v>#N/A</v>
      </c>
      <c r="Q5" t="e">
        <v>#N/A</v>
      </c>
      <c r="R5" t="e">
        <f>NA()</f>
        <v>#N/A</v>
      </c>
      <c r="S5" t="e">
        <f>NA()</f>
        <v>#N/A</v>
      </c>
      <c r="T5" t="e">
        <f>NA()</f>
        <v>#N/A</v>
      </c>
      <c r="U5" s="7">
        <v>5.999407496887639E-2</v>
      </c>
      <c r="V5" t="e">
        <v>#N/A</v>
      </c>
      <c r="W5" t="e">
        <v>#N/A</v>
      </c>
      <c r="X5" t="e">
        <v>#N/A</v>
      </c>
    </row>
    <row r="6" spans="1:24" x14ac:dyDescent="0.35">
      <c r="B6">
        <v>1990</v>
      </c>
      <c r="C6" t="e">
        <v>#N/A</v>
      </c>
      <c r="D6" t="e">
        <v>#N/A</v>
      </c>
      <c r="E6" t="e">
        <f>NA()</f>
        <v>#N/A</v>
      </c>
      <c r="F6" t="e">
        <f>NA()</f>
        <v>#N/A</v>
      </c>
      <c r="G6" t="e">
        <f>NA()</f>
        <v>#N/A</v>
      </c>
      <c r="H6">
        <v>0.14329641264701634</v>
      </c>
      <c r="I6" t="e">
        <v>#N/A</v>
      </c>
      <c r="J6" t="e">
        <v>#N/A</v>
      </c>
      <c r="K6" t="e">
        <v>#N/A</v>
      </c>
      <c r="O6">
        <v>1990</v>
      </c>
      <c r="P6" t="e">
        <v>#N/A</v>
      </c>
      <c r="Q6" t="e">
        <v>#N/A</v>
      </c>
      <c r="R6" t="e">
        <f>NA()</f>
        <v>#N/A</v>
      </c>
      <c r="S6" t="e">
        <f>NA()</f>
        <v>#N/A</v>
      </c>
      <c r="T6" t="e">
        <f>NA()</f>
        <v>#N/A</v>
      </c>
      <c r="U6" s="7">
        <v>5.8245139041904224E-2</v>
      </c>
      <c r="V6" t="e">
        <v>#N/A</v>
      </c>
      <c r="W6" t="e">
        <v>#N/A</v>
      </c>
      <c r="X6" t="e">
        <v>#N/A</v>
      </c>
    </row>
    <row r="7" spans="1:24" x14ac:dyDescent="0.35">
      <c r="A7">
        <v>8.5564500000000002E-3</v>
      </c>
      <c r="B7">
        <v>1991</v>
      </c>
      <c r="C7">
        <f>K7-(1.96*A7)</f>
        <v>0.12550318638726043</v>
      </c>
      <c r="D7">
        <f>K7+(1.96*A7)</f>
        <v>0.15904447038726044</v>
      </c>
      <c r="E7">
        <f>1000*(B7-B$30)/(B$31-B$30)</f>
        <v>125</v>
      </c>
      <c r="F7">
        <f t="shared" ref="F7:F25" si="0">C7</f>
        <v>0.12550318638726043</v>
      </c>
      <c r="G7">
        <f t="shared" ref="G7:G25" si="1">D7-C7</f>
        <v>3.3541284000000005E-2</v>
      </c>
      <c r="H7">
        <v>0.1336069026115955</v>
      </c>
      <c r="I7" s="7">
        <v>0.10734484160737595</v>
      </c>
      <c r="J7" s="7">
        <v>0.12718319892883301</v>
      </c>
      <c r="K7" s="7">
        <v>0.14227382838726044</v>
      </c>
      <c r="M7" s="2"/>
      <c r="N7">
        <v>4.1999999999999997E-3</v>
      </c>
      <c r="O7">
        <v>1991</v>
      </c>
      <c r="P7">
        <f>V7-(1.96*N7)</f>
        <v>3.8567913048744198E-2</v>
      </c>
      <c r="Q7">
        <f>V7+(1.96*N7)</f>
        <v>5.5031913048744205E-2</v>
      </c>
      <c r="R7">
        <f>1000*(O7-O$30)/(O$31-O$30)</f>
        <v>125</v>
      </c>
      <c r="S7">
        <f t="shared" ref="S7" si="2">P7</f>
        <v>3.8567913048744198E-2</v>
      </c>
      <c r="T7">
        <f t="shared" ref="T7" si="3">Q7-P7</f>
        <v>1.6464000000000006E-2</v>
      </c>
      <c r="U7" s="7">
        <v>5.1228214941781251E-2</v>
      </c>
      <c r="V7">
        <v>4.6799913048744202E-2</v>
      </c>
      <c r="W7">
        <v>4.2297553271055222E-2</v>
      </c>
      <c r="X7">
        <v>3.5955727500426297E-2</v>
      </c>
    </row>
    <row r="8" spans="1:24" x14ac:dyDescent="0.35">
      <c r="B8">
        <v>1992</v>
      </c>
      <c r="C8" t="e">
        <v>#N/A</v>
      </c>
      <c r="D8" t="e">
        <v>#N/A</v>
      </c>
      <c r="E8" t="e">
        <f>NA()</f>
        <v>#N/A</v>
      </c>
      <c r="F8" t="e">
        <f>NA()</f>
        <v>#N/A</v>
      </c>
      <c r="G8" t="e">
        <f>NA()</f>
        <v>#N/A</v>
      </c>
      <c r="H8">
        <v>0.14670843575107489</v>
      </c>
      <c r="I8" t="e">
        <v>#N/A</v>
      </c>
      <c r="J8" t="e">
        <v>#N/A</v>
      </c>
      <c r="K8" t="e">
        <v>#N/A</v>
      </c>
      <c r="O8">
        <v>1992</v>
      </c>
      <c r="P8" t="e">
        <v>#N/A</v>
      </c>
      <c r="Q8" t="e">
        <v>#N/A</v>
      </c>
      <c r="R8" t="e">
        <f>NA()</f>
        <v>#N/A</v>
      </c>
      <c r="S8" t="e">
        <f>NA()</f>
        <v>#N/A</v>
      </c>
      <c r="T8" t="e">
        <f>NA()</f>
        <v>#N/A</v>
      </c>
      <c r="U8" s="7">
        <v>6.031504724745379E-2</v>
      </c>
      <c r="V8" t="e">
        <v>#N/A</v>
      </c>
      <c r="W8" t="e">
        <v>#N/A</v>
      </c>
      <c r="X8" t="e">
        <v>#N/A</v>
      </c>
    </row>
    <row r="9" spans="1:24" x14ac:dyDescent="0.35">
      <c r="B9">
        <v>1993</v>
      </c>
      <c r="C9" t="e">
        <v>#N/A</v>
      </c>
      <c r="D9" t="e">
        <v>#N/A</v>
      </c>
      <c r="E9" t="e">
        <f>NA()</f>
        <v>#N/A</v>
      </c>
      <c r="F9" t="e">
        <f>NA()</f>
        <v>#N/A</v>
      </c>
      <c r="G9" t="e">
        <f>NA()</f>
        <v>#N/A</v>
      </c>
      <c r="H9">
        <v>0.14236902926573161</v>
      </c>
      <c r="I9" t="e">
        <v>#N/A</v>
      </c>
      <c r="J9" t="e">
        <v>#N/A</v>
      </c>
      <c r="K9" t="e">
        <v>#N/A</v>
      </c>
      <c r="O9">
        <v>1993</v>
      </c>
      <c r="P9" t="e">
        <v>#N/A</v>
      </c>
      <c r="Q9" t="e">
        <v>#N/A</v>
      </c>
      <c r="R9" t="e">
        <f>NA()</f>
        <v>#N/A</v>
      </c>
      <c r="S9" t="e">
        <f>NA()</f>
        <v>#N/A</v>
      </c>
      <c r="T9" t="e">
        <f>NA()</f>
        <v>#N/A</v>
      </c>
      <c r="U9" s="7">
        <v>5.730691489039344E-2</v>
      </c>
      <c r="V9" t="e">
        <v>#N/A</v>
      </c>
      <c r="W9" t="e">
        <v>#N/A</v>
      </c>
      <c r="X9" t="e">
        <v>#N/A</v>
      </c>
    </row>
    <row r="10" spans="1:24" x14ac:dyDescent="0.35">
      <c r="A10">
        <v>9.3648299999999993E-3</v>
      </c>
      <c r="B10">
        <v>1994</v>
      </c>
      <c r="C10">
        <f>K10-(1.96*A10)</f>
        <v>0.14581870017063447</v>
      </c>
      <c r="D10">
        <f>K10+(1.96*A10)</f>
        <v>0.18252883377063445</v>
      </c>
      <c r="E10">
        <f>1000*(B10-B$30)/(B$31-B$30)</f>
        <v>250</v>
      </c>
      <c r="F10">
        <f t="shared" si="0"/>
        <v>0.14581870017063447</v>
      </c>
      <c r="G10">
        <f t="shared" si="1"/>
        <v>3.6710133599999972E-2</v>
      </c>
      <c r="H10">
        <v>0.14231929403424462</v>
      </c>
      <c r="I10" s="7">
        <v>0.12764761381753051</v>
      </c>
      <c r="J10" s="7">
        <v>0.15014223754405975</v>
      </c>
      <c r="K10" s="7">
        <v>0.16417376697063446</v>
      </c>
      <c r="M10" s="2"/>
      <c r="N10">
        <v>7.9000000000000008E-3</v>
      </c>
      <c r="O10">
        <v>1994</v>
      </c>
      <c r="P10">
        <f>V10-(1.96*N10)</f>
        <v>5.2800414708614352E-2</v>
      </c>
      <c r="Q10">
        <f>V10+(1.96*N10)</f>
        <v>8.3768414708614347E-2</v>
      </c>
      <c r="R10">
        <f>1000*(O10-O$30)/(O$31-O$30)</f>
        <v>250</v>
      </c>
      <c r="S10">
        <f t="shared" ref="S10" si="4">P10</f>
        <v>5.2800414708614352E-2</v>
      </c>
      <c r="T10">
        <f t="shared" ref="T10" si="5">Q10-P10</f>
        <v>3.0967999999999996E-2</v>
      </c>
      <c r="U10" s="7">
        <v>5.7039958392342764E-2</v>
      </c>
      <c r="V10">
        <v>6.8284414708614349E-2</v>
      </c>
      <c r="W10">
        <v>6.3118487596511841E-2</v>
      </c>
      <c r="X10">
        <v>5.4492676177448372E-2</v>
      </c>
    </row>
    <row r="11" spans="1:24" x14ac:dyDescent="0.35">
      <c r="B11">
        <v>1995</v>
      </c>
      <c r="C11" t="e">
        <v>#N/A</v>
      </c>
      <c r="D11" t="e">
        <v>#N/A</v>
      </c>
      <c r="E11" t="e">
        <f>NA()</f>
        <v>#N/A</v>
      </c>
      <c r="F11" t="e">
        <f>NA()</f>
        <v>#N/A</v>
      </c>
      <c r="G11" t="e">
        <f>NA()</f>
        <v>#N/A</v>
      </c>
      <c r="H11">
        <v>0.15234</v>
      </c>
      <c r="I11" t="e">
        <v>#N/A</v>
      </c>
      <c r="J11" t="e">
        <v>#N/A</v>
      </c>
      <c r="K11" t="e">
        <v>#N/A</v>
      </c>
      <c r="O11">
        <v>1995</v>
      </c>
      <c r="P11" t="e">
        <v>#N/A</v>
      </c>
      <c r="Q11" t="e">
        <v>#N/A</v>
      </c>
      <c r="R11" t="e">
        <f>NA()</f>
        <v>#N/A</v>
      </c>
      <c r="S11" t="e">
        <f>NA()</f>
        <v>#N/A</v>
      </c>
      <c r="T11" t="e">
        <f>NA()</f>
        <v>#N/A</v>
      </c>
      <c r="U11" s="7">
        <v>6.2060000000000004E-2</v>
      </c>
      <c r="V11" t="e">
        <v>#N/A</v>
      </c>
      <c r="W11" t="e">
        <v>#N/A</v>
      </c>
      <c r="X11" t="e">
        <v>#N/A</v>
      </c>
    </row>
    <row r="12" spans="1:24" x14ac:dyDescent="0.35">
      <c r="B12">
        <v>1996</v>
      </c>
      <c r="C12" t="e">
        <v>#N/A</v>
      </c>
      <c r="D12" t="e">
        <v>#N/A</v>
      </c>
      <c r="E12" t="e">
        <f>NA()</f>
        <v>#N/A</v>
      </c>
      <c r="F12" t="e">
        <f>NA()</f>
        <v>#N/A</v>
      </c>
      <c r="G12" t="e">
        <f>NA()</f>
        <v>#N/A</v>
      </c>
      <c r="H12">
        <v>0.16687000000000002</v>
      </c>
      <c r="I12" t="e">
        <v>#N/A</v>
      </c>
      <c r="J12" t="e">
        <v>#N/A</v>
      </c>
      <c r="K12" t="e">
        <v>#N/A</v>
      </c>
      <c r="O12">
        <v>1996</v>
      </c>
      <c r="P12" t="e">
        <v>#N/A</v>
      </c>
      <c r="Q12" t="e">
        <v>#N/A</v>
      </c>
      <c r="R12" t="e">
        <f>NA()</f>
        <v>#N/A</v>
      </c>
      <c r="S12" t="e">
        <f>NA()</f>
        <v>#N/A</v>
      </c>
      <c r="T12" t="e">
        <f>NA()</f>
        <v>#N/A</v>
      </c>
      <c r="U12" s="7">
        <v>7.2400000000000006E-2</v>
      </c>
      <c r="V12" t="e">
        <v>#N/A</v>
      </c>
      <c r="W12" t="e">
        <v>#N/A</v>
      </c>
      <c r="X12" t="e">
        <v>#N/A</v>
      </c>
    </row>
    <row r="13" spans="1:24" x14ac:dyDescent="0.35">
      <c r="A13">
        <v>1.00955E-2</v>
      </c>
      <c r="B13">
        <v>1997</v>
      </c>
      <c r="C13">
        <f>K13-(1.96*A13)</f>
        <v>0.17721199733669279</v>
      </c>
      <c r="D13">
        <f>K13+(1.96*A13)</f>
        <v>0.21678635733669283</v>
      </c>
      <c r="E13">
        <f>1000*(B13-B$30)/(B$31-B$30)</f>
        <v>375</v>
      </c>
      <c r="F13">
        <f t="shared" si="0"/>
        <v>0.17721199733669279</v>
      </c>
      <c r="G13">
        <f t="shared" si="1"/>
        <v>3.9574360000000031E-2</v>
      </c>
      <c r="H13">
        <v>0.18015</v>
      </c>
      <c r="I13" s="7">
        <v>0.15264821178888119</v>
      </c>
      <c r="J13" s="7">
        <v>0.18051277101039886</v>
      </c>
      <c r="K13" s="7">
        <v>0.19699917733669281</v>
      </c>
      <c r="M13" s="2"/>
      <c r="N13">
        <v>7.9000000000000008E-3</v>
      </c>
      <c r="O13">
        <v>1997</v>
      </c>
      <c r="P13">
        <f>V13-(1.96*N13)</f>
        <v>6.1775697020053866E-2</v>
      </c>
      <c r="Q13">
        <f>V13+(1.96*N13)</f>
        <v>9.2743697020053861E-2</v>
      </c>
      <c r="R13">
        <f>1000*(O13-O$30)/(O$31-O$30)</f>
        <v>375</v>
      </c>
      <c r="S13">
        <f t="shared" ref="S13" si="6">P13</f>
        <v>6.1775697020053866E-2</v>
      </c>
      <c r="T13">
        <f t="shared" ref="T13" si="7">Q13-P13</f>
        <v>3.0967999999999996E-2</v>
      </c>
      <c r="U13" s="7">
        <v>8.1850000000000006E-2</v>
      </c>
      <c r="V13">
        <v>7.7259697020053864E-2</v>
      </c>
      <c r="W13">
        <v>6.9990813732147217E-2</v>
      </c>
      <c r="X13">
        <v>5.8612146514780424E-2</v>
      </c>
    </row>
    <row r="14" spans="1:24" x14ac:dyDescent="0.35">
      <c r="B14">
        <v>1998</v>
      </c>
      <c r="C14" t="e">
        <v>#N/A</v>
      </c>
      <c r="D14" t="e">
        <v>#N/A</v>
      </c>
      <c r="E14" t="e">
        <f>NA()</f>
        <v>#N/A</v>
      </c>
      <c r="F14" t="e">
        <f>NA()</f>
        <v>#N/A</v>
      </c>
      <c r="G14" t="e">
        <f>NA()</f>
        <v>#N/A</v>
      </c>
      <c r="H14">
        <v>0.19088000000000002</v>
      </c>
      <c r="I14" t="e">
        <v>#N/A</v>
      </c>
      <c r="J14" t="e">
        <v>#N/A</v>
      </c>
      <c r="K14" t="e">
        <v>#N/A</v>
      </c>
      <c r="O14">
        <v>1998</v>
      </c>
      <c r="P14" t="e">
        <v>#N/A</v>
      </c>
      <c r="Q14" t="e">
        <v>#N/A</v>
      </c>
      <c r="R14" t="e">
        <f>NA()</f>
        <v>#N/A</v>
      </c>
      <c r="S14" t="e">
        <f>NA()</f>
        <v>#N/A</v>
      </c>
      <c r="T14" t="e">
        <f>NA()</f>
        <v>#N/A</v>
      </c>
      <c r="U14" s="7">
        <v>8.9959999999999998E-2</v>
      </c>
      <c r="V14" t="e">
        <v>#N/A</v>
      </c>
      <c r="W14" t="e">
        <v>#N/A</v>
      </c>
      <c r="X14" t="e">
        <v>#N/A</v>
      </c>
    </row>
    <row r="15" spans="1:24" x14ac:dyDescent="0.35">
      <c r="B15">
        <v>1999</v>
      </c>
      <c r="C15" t="e">
        <v>#N/A</v>
      </c>
      <c r="D15" t="e">
        <v>#N/A</v>
      </c>
      <c r="E15" t="e">
        <f>NA()</f>
        <v>#N/A</v>
      </c>
      <c r="F15" t="e">
        <f>NA()</f>
        <v>#N/A</v>
      </c>
      <c r="G15" t="e">
        <f>NA()</f>
        <v>#N/A</v>
      </c>
      <c r="H15">
        <v>0.20044000000000001</v>
      </c>
      <c r="I15" t="e">
        <v>#N/A</v>
      </c>
      <c r="J15" t="e">
        <v>#N/A</v>
      </c>
      <c r="K15" t="e">
        <v>#N/A</v>
      </c>
      <c r="O15">
        <v>1999</v>
      </c>
      <c r="P15" t="e">
        <v>#N/A</v>
      </c>
      <c r="Q15" t="e">
        <v>#N/A</v>
      </c>
      <c r="R15" t="e">
        <f>NA()</f>
        <v>#N/A</v>
      </c>
      <c r="S15" t="e">
        <f>NA()</f>
        <v>#N/A</v>
      </c>
      <c r="T15" t="e">
        <f>NA()</f>
        <v>#N/A</v>
      </c>
      <c r="U15" s="7">
        <v>9.622E-2</v>
      </c>
      <c r="V15" t="e">
        <v>#N/A</v>
      </c>
      <c r="W15" t="e">
        <v>#N/A</v>
      </c>
      <c r="X15" t="e">
        <v>#N/A</v>
      </c>
    </row>
    <row r="16" spans="1:24" x14ac:dyDescent="0.35">
      <c r="A16">
        <v>1.7984630000000001E-2</v>
      </c>
      <c r="B16">
        <v>2000</v>
      </c>
      <c r="C16">
        <f>K16-(1.96*A16)</f>
        <v>0.18343506673022766</v>
      </c>
      <c r="D16">
        <f>K16+(1.96*A16)</f>
        <v>0.25393481633022769</v>
      </c>
      <c r="E16">
        <f>1000*(B16-B$30)/(B$31-B$30)</f>
        <v>500</v>
      </c>
      <c r="F16">
        <f t="shared" si="0"/>
        <v>0.18343506673022766</v>
      </c>
      <c r="G16">
        <f t="shared" si="1"/>
        <v>7.0499749600000022E-2</v>
      </c>
      <c r="H16">
        <v>0.21521000000000001</v>
      </c>
      <c r="I16" s="7">
        <v>0.17174675920597024</v>
      </c>
      <c r="J16" s="7">
        <v>0.1999938040971756</v>
      </c>
      <c r="K16" s="7">
        <v>0.21868494153022766</v>
      </c>
      <c r="M16" s="2"/>
      <c r="N16">
        <v>1.6299999999999999E-2</v>
      </c>
      <c r="O16">
        <v>2000</v>
      </c>
      <c r="P16">
        <f>V16-(1.96*N16)</f>
        <v>5.2393816604137423E-2</v>
      </c>
      <c r="Q16">
        <f>V16+(1.96*N16)</f>
        <v>0.11628981660413742</v>
      </c>
      <c r="R16">
        <f>1000*(O16-O$30)/(O$31-O$30)</f>
        <v>500</v>
      </c>
      <c r="S16">
        <f t="shared" ref="S16" si="8">P16</f>
        <v>5.2393816604137423E-2</v>
      </c>
      <c r="T16">
        <f t="shared" ref="T16" si="9">Q16-P16</f>
        <v>6.3896000000000008E-2</v>
      </c>
      <c r="U16" s="7">
        <v>0.10877000000000001</v>
      </c>
      <c r="V16">
        <v>8.4341816604137421E-2</v>
      </c>
      <c r="W16">
        <v>7.627473771572113E-2</v>
      </c>
      <c r="X16">
        <v>6.491967316066502E-2</v>
      </c>
    </row>
    <row r="17" spans="1:24" x14ac:dyDescent="0.35">
      <c r="B17">
        <v>2001</v>
      </c>
      <c r="C17" t="e">
        <v>#N/A</v>
      </c>
      <c r="D17" t="e">
        <v>#N/A</v>
      </c>
      <c r="E17" t="e">
        <f>NA()</f>
        <v>#N/A</v>
      </c>
      <c r="F17" t="e">
        <f>NA()</f>
        <v>#N/A</v>
      </c>
      <c r="G17" t="e">
        <f>NA()</f>
        <v>#N/A</v>
      </c>
      <c r="H17">
        <v>0.1822</v>
      </c>
      <c r="I17" t="e">
        <v>#N/A</v>
      </c>
      <c r="J17" t="e">
        <v>#N/A</v>
      </c>
      <c r="K17" t="e">
        <v>#N/A</v>
      </c>
      <c r="O17">
        <v>2001</v>
      </c>
      <c r="P17" t="e">
        <v>#N/A</v>
      </c>
      <c r="Q17" t="e">
        <v>#N/A</v>
      </c>
      <c r="R17" t="e">
        <f>NA()</f>
        <v>#N/A</v>
      </c>
      <c r="S17" t="e">
        <f>NA()</f>
        <v>#N/A</v>
      </c>
      <c r="T17" t="e">
        <f>NA()</f>
        <v>#N/A</v>
      </c>
      <c r="U17" s="7">
        <v>8.3690000000000001E-2</v>
      </c>
      <c r="V17" t="e">
        <v>#N/A</v>
      </c>
      <c r="W17" t="e">
        <v>#N/A</v>
      </c>
      <c r="X17" t="e">
        <v>#N/A</v>
      </c>
    </row>
    <row r="18" spans="1:24" x14ac:dyDescent="0.35">
      <c r="B18">
        <v>2002</v>
      </c>
      <c r="C18" t="e">
        <v>#N/A</v>
      </c>
      <c r="D18" t="e">
        <v>#N/A</v>
      </c>
      <c r="E18" t="e">
        <f>NA()</f>
        <v>#N/A</v>
      </c>
      <c r="F18" t="e">
        <f>NA()</f>
        <v>#N/A</v>
      </c>
      <c r="G18" t="e">
        <f>NA()</f>
        <v>#N/A</v>
      </c>
      <c r="H18">
        <v>0.16864999999999999</v>
      </c>
      <c r="I18" t="e">
        <v>#N/A</v>
      </c>
      <c r="J18" t="e">
        <v>#N/A</v>
      </c>
      <c r="K18" t="e">
        <v>#N/A</v>
      </c>
      <c r="O18">
        <v>2002</v>
      </c>
      <c r="P18" t="e">
        <v>#N/A</v>
      </c>
      <c r="Q18" t="e">
        <v>#N/A</v>
      </c>
      <c r="R18" t="e">
        <f>NA()</f>
        <v>#N/A</v>
      </c>
      <c r="S18" t="e">
        <f>NA()</f>
        <v>#N/A</v>
      </c>
      <c r="T18" t="e">
        <f>NA()</f>
        <v>#N/A</v>
      </c>
      <c r="U18" s="7">
        <v>7.3410000000000003E-2</v>
      </c>
      <c r="V18" t="e">
        <v>#N/A</v>
      </c>
      <c r="W18" t="e">
        <v>#N/A</v>
      </c>
      <c r="X18" t="e">
        <v>#N/A</v>
      </c>
    </row>
    <row r="19" spans="1:24" x14ac:dyDescent="0.35">
      <c r="A19">
        <v>8.4043099999999999E-3</v>
      </c>
      <c r="B19">
        <v>2003</v>
      </c>
      <c r="C19">
        <f>K19-(1.96*A19)</f>
        <v>0.1841353588441681</v>
      </c>
      <c r="D19">
        <f>K19+(1.96*A19)</f>
        <v>0.21708025404416809</v>
      </c>
      <c r="E19">
        <f>1000*(B19-B$30)/(B$31-B$30)</f>
        <v>625</v>
      </c>
      <c r="F19">
        <f t="shared" si="0"/>
        <v>0.1841353588441681</v>
      </c>
      <c r="G19">
        <f t="shared" si="1"/>
        <v>3.2944895199999991E-2</v>
      </c>
      <c r="H19">
        <v>0.17527999999999999</v>
      </c>
      <c r="I19" s="7">
        <v>0.15443536220859327</v>
      </c>
      <c r="J19" s="7">
        <v>0.18334707617759705</v>
      </c>
      <c r="K19" s="7">
        <v>0.20060780644416809</v>
      </c>
      <c r="M19" s="2"/>
      <c r="N19">
        <v>5.1999999999999998E-3</v>
      </c>
      <c r="O19">
        <v>2003</v>
      </c>
      <c r="P19">
        <f>V19-(1.96*N19)</f>
        <v>7.0491521926403039E-2</v>
      </c>
      <c r="Q19">
        <f>V19+(1.96*N19)</f>
        <v>9.0875521926403052E-2</v>
      </c>
      <c r="R19">
        <f>1000*(O19-O$30)/(O$31-O$30)</f>
        <v>625</v>
      </c>
      <c r="S19">
        <f t="shared" ref="S19" si="10">P19</f>
        <v>7.0491521926403039E-2</v>
      </c>
      <c r="T19">
        <f t="shared" ref="T19" si="11">Q19-P19</f>
        <v>2.0384000000000013E-2</v>
      </c>
      <c r="U19" s="7">
        <v>7.8670000000000004E-2</v>
      </c>
      <c r="V19">
        <v>8.0683521926403046E-2</v>
      </c>
      <c r="W19">
        <v>7.2533205151557922E-2</v>
      </c>
      <c r="X19">
        <v>6.0329139629651488E-2</v>
      </c>
    </row>
    <row r="20" spans="1:24" x14ac:dyDescent="0.35">
      <c r="B20">
        <v>2004</v>
      </c>
      <c r="C20" t="e">
        <v>#N/A</v>
      </c>
      <c r="D20" t="e">
        <v>#N/A</v>
      </c>
      <c r="E20" t="e">
        <f>NA()</f>
        <v>#N/A</v>
      </c>
      <c r="F20" t="e">
        <f>NA()</f>
        <v>#N/A</v>
      </c>
      <c r="G20" t="e">
        <f>NA()</f>
        <v>#N/A</v>
      </c>
      <c r="H20">
        <v>0.19753000000000001</v>
      </c>
      <c r="I20" t="e">
        <v>#N/A</v>
      </c>
      <c r="J20" t="e">
        <v>#N/A</v>
      </c>
      <c r="K20" t="e">
        <v>#N/A</v>
      </c>
      <c r="O20">
        <v>2004</v>
      </c>
      <c r="P20" t="e">
        <v>#N/A</v>
      </c>
      <c r="Q20" t="e">
        <v>#N/A</v>
      </c>
      <c r="R20" t="e">
        <f>NA()</f>
        <v>#N/A</v>
      </c>
      <c r="S20" t="e">
        <f>NA()</f>
        <v>#N/A</v>
      </c>
      <c r="T20" t="e">
        <f>NA()</f>
        <v>#N/A</v>
      </c>
      <c r="U20" s="7">
        <v>9.4649999999999998E-2</v>
      </c>
      <c r="V20" t="e">
        <v>#N/A</v>
      </c>
      <c r="W20" t="e">
        <v>#N/A</v>
      </c>
      <c r="X20" t="e">
        <v>#N/A</v>
      </c>
    </row>
    <row r="21" spans="1:24" x14ac:dyDescent="0.35">
      <c r="B21">
        <v>2005</v>
      </c>
      <c r="C21" t="e">
        <v>#N/A</v>
      </c>
      <c r="D21" t="e">
        <v>#N/A</v>
      </c>
      <c r="E21" t="e">
        <f>NA()</f>
        <v>#N/A</v>
      </c>
      <c r="F21" t="e">
        <f>NA()</f>
        <v>#N/A</v>
      </c>
      <c r="G21" t="e">
        <f>NA()</f>
        <v>#N/A</v>
      </c>
      <c r="H21">
        <v>0.21915999999999999</v>
      </c>
      <c r="I21" t="e">
        <v>#N/A</v>
      </c>
      <c r="J21" t="e">
        <v>#N/A</v>
      </c>
      <c r="K21" t="e">
        <v>#N/A</v>
      </c>
      <c r="O21">
        <v>2005</v>
      </c>
      <c r="P21" t="e">
        <v>#N/A</v>
      </c>
      <c r="Q21" t="e">
        <v>#N/A</v>
      </c>
      <c r="R21" t="e">
        <f>NA()</f>
        <v>#N/A</v>
      </c>
      <c r="S21" t="e">
        <f>NA()</f>
        <v>#N/A</v>
      </c>
      <c r="T21" t="e">
        <f>NA()</f>
        <v>#N/A</v>
      </c>
      <c r="U21" s="7">
        <v>0.10983999999999999</v>
      </c>
      <c r="V21" t="e">
        <v>#N/A</v>
      </c>
      <c r="W21" t="e">
        <v>#N/A</v>
      </c>
      <c r="X21" t="e">
        <v>#N/A</v>
      </c>
    </row>
    <row r="22" spans="1:24" x14ac:dyDescent="0.35">
      <c r="A22">
        <v>9.1517899999999999E-3</v>
      </c>
      <c r="B22">
        <v>2006</v>
      </c>
      <c r="C22">
        <f>K22-(1.96*A22)</f>
        <v>0.2330235568923584</v>
      </c>
      <c r="D22">
        <f>K22+(1.96*A22)</f>
        <v>0.26889857369235842</v>
      </c>
      <c r="E22">
        <f>1000*(B22-B$30)/(B$31-B$30)</f>
        <v>750</v>
      </c>
      <c r="F22">
        <f t="shared" si="0"/>
        <v>0.2330235568923584</v>
      </c>
      <c r="G22">
        <f t="shared" si="1"/>
        <v>3.587501680000002E-2</v>
      </c>
      <c r="H22">
        <v>0.22823000000000002</v>
      </c>
      <c r="I22" s="7">
        <v>0.19308766182091724</v>
      </c>
      <c r="J22" s="7">
        <v>0.22971120476722717</v>
      </c>
      <c r="K22" s="7">
        <v>0.2509610652923584</v>
      </c>
      <c r="M22" s="2"/>
      <c r="N22">
        <v>6.6E-3</v>
      </c>
      <c r="O22">
        <v>2006</v>
      </c>
      <c r="P22">
        <f>V22-(1.96*N22)</f>
        <v>8.8440943290233609E-2</v>
      </c>
      <c r="Q22">
        <f>V22+(1.96*N22)</f>
        <v>0.11431294329023362</v>
      </c>
      <c r="R22">
        <f>1000*(O22-O$30)/(O$31-O$30)</f>
        <v>750</v>
      </c>
      <c r="S22">
        <f t="shared" ref="S22" si="12">P22</f>
        <v>8.8440943290233609E-2</v>
      </c>
      <c r="T22">
        <f t="shared" ref="T22" si="13">Q22-P22</f>
        <v>2.5872000000000006E-2</v>
      </c>
      <c r="U22" s="7">
        <v>0.11588</v>
      </c>
      <c r="V22">
        <v>0.10137694329023361</v>
      </c>
      <c r="W22">
        <v>9.0710744261741638E-2</v>
      </c>
      <c r="X22">
        <v>7.5430850196313612E-2</v>
      </c>
    </row>
    <row r="23" spans="1:24" x14ac:dyDescent="0.35">
      <c r="B23">
        <v>2007</v>
      </c>
      <c r="C23" t="e">
        <v>#N/A</v>
      </c>
      <c r="D23" t="e">
        <v>#N/A</v>
      </c>
      <c r="E23" t="e">
        <f>NA()</f>
        <v>#N/A</v>
      </c>
      <c r="F23" t="e">
        <f>NA()</f>
        <v>#N/A</v>
      </c>
      <c r="G23" t="e">
        <f>NA()</f>
        <v>#N/A</v>
      </c>
      <c r="H23">
        <v>0.23502999999999999</v>
      </c>
      <c r="I23" t="e">
        <v>#N/A</v>
      </c>
      <c r="J23" t="e">
        <v>#N/A</v>
      </c>
      <c r="K23" t="e">
        <v>#N/A</v>
      </c>
      <c r="O23">
        <v>2007</v>
      </c>
      <c r="P23" t="e">
        <v>#N/A</v>
      </c>
      <c r="Q23" t="e">
        <v>#N/A</v>
      </c>
      <c r="R23" t="e">
        <f>NA()</f>
        <v>#N/A</v>
      </c>
      <c r="S23" t="e">
        <f>NA()</f>
        <v>#N/A</v>
      </c>
      <c r="T23" t="e">
        <f>NA()</f>
        <v>#N/A</v>
      </c>
      <c r="U23" s="7">
        <v>0.12275</v>
      </c>
      <c r="V23" t="e">
        <v>#N/A</v>
      </c>
      <c r="W23" t="e">
        <v>#N/A</v>
      </c>
      <c r="X23" t="e">
        <v>#N/A</v>
      </c>
    </row>
    <row r="24" spans="1:24" x14ac:dyDescent="0.35">
      <c r="B24">
        <v>2008</v>
      </c>
      <c r="C24" t="e">
        <v>#N/A</v>
      </c>
      <c r="D24" t="e">
        <v>#N/A</v>
      </c>
      <c r="E24" t="e">
        <f>NA()</f>
        <v>#N/A</v>
      </c>
      <c r="F24" t="e">
        <f>NA()</f>
        <v>#N/A</v>
      </c>
      <c r="G24" t="e">
        <f>NA()</f>
        <v>#N/A</v>
      </c>
      <c r="H24">
        <v>0.20946000000000001</v>
      </c>
      <c r="I24" t="e">
        <v>#N/A</v>
      </c>
      <c r="J24" t="e">
        <v>#N/A</v>
      </c>
      <c r="K24" t="e">
        <v>#N/A</v>
      </c>
      <c r="O24">
        <v>2008</v>
      </c>
      <c r="P24" t="e">
        <v>#N/A</v>
      </c>
      <c r="Q24" t="e">
        <v>#N/A</v>
      </c>
      <c r="R24" t="e">
        <f>NA()</f>
        <v>#N/A</v>
      </c>
      <c r="S24" t="e">
        <f>NA()</f>
        <v>#N/A</v>
      </c>
      <c r="T24" t="e">
        <f>NA()</f>
        <v>#N/A</v>
      </c>
      <c r="U24" s="7">
        <v>0.10400000000000001</v>
      </c>
      <c r="V24" t="e">
        <v>#N/A</v>
      </c>
      <c r="W24" t="e">
        <v>#N/A</v>
      </c>
      <c r="X24" t="e">
        <v>#N/A</v>
      </c>
    </row>
    <row r="25" spans="1:24" x14ac:dyDescent="0.35">
      <c r="A25">
        <v>7.7739200000000001E-3</v>
      </c>
      <c r="B25">
        <v>2009</v>
      </c>
      <c r="C25">
        <f>K25-(1.96*A25)</f>
        <v>0.1981248271099823</v>
      </c>
      <c r="D25">
        <f>K25+(1.96*A25)</f>
        <v>0.2285985935099823</v>
      </c>
      <c r="E25">
        <f>1000*(B25-B$30)/(B$31-B$30)</f>
        <v>875</v>
      </c>
      <c r="F25">
        <f t="shared" si="0"/>
        <v>0.1981248271099823</v>
      </c>
      <c r="G25">
        <f t="shared" si="1"/>
        <v>3.0473766399999991E-2</v>
      </c>
      <c r="H25">
        <v>0.18118999999999999</v>
      </c>
      <c r="I25" s="7">
        <v>0.15106302932457369</v>
      </c>
      <c r="J25" s="7">
        <v>0.19029213488101959</v>
      </c>
      <c r="K25" s="7">
        <v>0.2133617103099823</v>
      </c>
      <c r="M25" s="2"/>
      <c r="N25">
        <v>5.5999999999999999E-3</v>
      </c>
      <c r="O25">
        <v>2009</v>
      </c>
      <c r="P25">
        <f>V25-(1.96*N25)</f>
        <v>6.6525647174358368E-2</v>
      </c>
      <c r="Q25">
        <f>V25+(1.96*N25)</f>
        <v>8.8477647174358368E-2</v>
      </c>
      <c r="R25">
        <f>1000*(O25-O$30)/(O$31-O$30)</f>
        <v>875</v>
      </c>
      <c r="S25">
        <f t="shared" ref="S25" si="14">P25</f>
        <v>6.6525647174358368E-2</v>
      </c>
      <c r="T25">
        <f t="shared" ref="T25" si="15">Q25-P25</f>
        <v>2.1951999999999999E-2</v>
      </c>
      <c r="U25" s="7">
        <v>8.2949999999999996E-2</v>
      </c>
      <c r="V25">
        <v>7.7501647174358368E-2</v>
      </c>
      <c r="W25">
        <v>6.8714737892150879E-2</v>
      </c>
      <c r="X25">
        <v>5.3957111617864165E-2</v>
      </c>
    </row>
    <row r="26" spans="1:24" x14ac:dyDescent="0.35">
      <c r="B26">
        <v>2010</v>
      </c>
      <c r="C26" t="e">
        <v>#N/A</v>
      </c>
      <c r="D26" t="e">
        <v>#N/A</v>
      </c>
      <c r="E26" t="e">
        <f>NA()</f>
        <v>#N/A</v>
      </c>
      <c r="F26" t="e">
        <f>NA()</f>
        <v>#N/A</v>
      </c>
      <c r="G26" t="e">
        <f>NA()</f>
        <v>#N/A</v>
      </c>
      <c r="H26">
        <v>0.19863</v>
      </c>
      <c r="I26" t="e">
        <v>#N/A</v>
      </c>
      <c r="J26" t="e">
        <v>#N/A</v>
      </c>
      <c r="K26" t="e">
        <v>#N/A</v>
      </c>
      <c r="O26">
        <v>2010</v>
      </c>
      <c r="P26" t="e">
        <v>#N/A</v>
      </c>
      <c r="Q26" t="e">
        <v>#N/A</v>
      </c>
      <c r="R26" t="e">
        <f>NA()</f>
        <v>#N/A</v>
      </c>
      <c r="S26" t="e">
        <f>NA()</f>
        <v>#N/A</v>
      </c>
      <c r="T26" t="e">
        <f>NA()</f>
        <v>#N/A</v>
      </c>
      <c r="U26" s="7">
        <v>9.6579999999999999E-2</v>
      </c>
      <c r="V26" t="e">
        <v>#N/A</v>
      </c>
      <c r="W26" t="e">
        <v>#N/A</v>
      </c>
      <c r="X26" t="e">
        <v>#N/A</v>
      </c>
    </row>
    <row r="27" spans="1:24" x14ac:dyDescent="0.35">
      <c r="B27">
        <v>2011</v>
      </c>
      <c r="C27" t="e">
        <v>#N/A</v>
      </c>
      <c r="D27" t="e">
        <v>#N/A</v>
      </c>
      <c r="E27" t="e">
        <f>NA()</f>
        <v>#N/A</v>
      </c>
      <c r="F27" t="e">
        <f>NA()</f>
        <v>#N/A</v>
      </c>
      <c r="G27" t="e">
        <f>NA()</f>
        <v>#N/A</v>
      </c>
      <c r="H27">
        <v>0.19646999999999998</v>
      </c>
      <c r="I27" t="e">
        <v>#N/A</v>
      </c>
      <c r="J27" t="e">
        <v>#N/A</v>
      </c>
      <c r="K27" t="e">
        <v>#N/A</v>
      </c>
      <c r="O27">
        <v>2011</v>
      </c>
      <c r="P27" t="e">
        <v>#N/A</v>
      </c>
      <c r="Q27" t="e">
        <v>#N/A</v>
      </c>
      <c r="R27" t="e">
        <f>NA()</f>
        <v>#N/A</v>
      </c>
      <c r="S27" t="e">
        <f>NA()</f>
        <v>#N/A</v>
      </c>
      <c r="T27" t="e">
        <f>NA()</f>
        <v>#N/A</v>
      </c>
      <c r="U27" s="7">
        <v>9.2660000000000006E-2</v>
      </c>
      <c r="V27" t="e">
        <v>#N/A</v>
      </c>
      <c r="W27" t="e">
        <v>#N/A</v>
      </c>
      <c r="X27" t="e">
        <v>#N/A</v>
      </c>
    </row>
    <row r="28" spans="1:24" x14ac:dyDescent="0.35">
      <c r="A28">
        <v>1.072848E-2</v>
      </c>
      <c r="B28">
        <v>2012</v>
      </c>
      <c r="C28">
        <f>K28-(1.96*A28)</f>
        <v>0.22623345008069917</v>
      </c>
      <c r="D28">
        <f>K28+(1.96*A28)</f>
        <v>0.26828909168069914</v>
      </c>
      <c r="E28">
        <f>1000*(B28-B$30)/(B$31-B$30)</f>
        <v>1000</v>
      </c>
      <c r="F28">
        <f t="shared" ref="F28:F29" si="16">C28</f>
        <v>0.22623345008069917</v>
      </c>
      <c r="G28">
        <f t="shared" ref="G28:G29" si="17">D28-C28</f>
        <v>4.2055641599999971E-2</v>
      </c>
      <c r="H28">
        <v>0.22827999999999998</v>
      </c>
      <c r="I28" s="7">
        <v>0.17826136964642053</v>
      </c>
      <c r="J28" s="7">
        <v>0.22347021102905273</v>
      </c>
      <c r="K28" s="7">
        <v>0.24726127088069916</v>
      </c>
      <c r="M28" s="2"/>
      <c r="N28">
        <v>1.0500000000000001E-2</v>
      </c>
      <c r="O28">
        <v>2012</v>
      </c>
      <c r="P28">
        <f>V28-(1.96*N28)</f>
        <v>8.8307866139411925E-2</v>
      </c>
      <c r="Q28">
        <f>V28+(1.96*N28)</f>
        <v>0.12946786613941191</v>
      </c>
      <c r="R28">
        <f>1000*(O28-O$30)/(O$31-O$30)</f>
        <v>1000</v>
      </c>
      <c r="S28">
        <f t="shared" ref="S28:S29" si="18">P28</f>
        <v>8.8307866139411925E-2</v>
      </c>
      <c r="T28">
        <f t="shared" ref="T28:T29" si="19">Q28-P28</f>
        <v>4.1159999999999988E-2</v>
      </c>
      <c r="U28" s="7">
        <v>0.11799999999999999</v>
      </c>
      <c r="V28">
        <v>0.10888786613941193</v>
      </c>
      <c r="W28">
        <v>9.9857412278652191E-2</v>
      </c>
      <c r="X28">
        <v>7.8884047926625123E-2</v>
      </c>
    </row>
    <row r="29" spans="1:24" x14ac:dyDescent="0.35">
      <c r="E29">
        <f>E28</f>
        <v>1000</v>
      </c>
      <c r="F29">
        <f t="shared" si="16"/>
        <v>0</v>
      </c>
      <c r="G29">
        <f t="shared" si="17"/>
        <v>0</v>
      </c>
      <c r="R29">
        <f>R28</f>
        <v>1000</v>
      </c>
      <c r="S29">
        <f t="shared" si="18"/>
        <v>0</v>
      </c>
      <c r="T29">
        <f t="shared" si="19"/>
        <v>0</v>
      </c>
      <c r="V29" s="7"/>
    </row>
    <row r="30" spans="1:24" x14ac:dyDescent="0.35">
      <c r="B30">
        <v>1988</v>
      </c>
      <c r="C30" t="s">
        <v>52</v>
      </c>
      <c r="E30">
        <v>1000</v>
      </c>
      <c r="F30">
        <v>0</v>
      </c>
      <c r="G30">
        <v>0</v>
      </c>
      <c r="O30">
        <v>1988</v>
      </c>
      <c r="P30" t="s">
        <v>52</v>
      </c>
      <c r="R30">
        <v>1000</v>
      </c>
      <c r="S30">
        <v>0</v>
      </c>
      <c r="T30">
        <v>0</v>
      </c>
    </row>
    <row r="31" spans="1:24" x14ac:dyDescent="0.35">
      <c r="B31">
        <v>2012</v>
      </c>
      <c r="C31" t="s">
        <v>53</v>
      </c>
      <c r="E31">
        <v>1000</v>
      </c>
      <c r="F31">
        <v>0</v>
      </c>
      <c r="G31">
        <v>0</v>
      </c>
      <c r="O31">
        <v>2012</v>
      </c>
      <c r="P31" t="s">
        <v>53</v>
      </c>
      <c r="R31">
        <v>1000</v>
      </c>
      <c r="S31">
        <v>0</v>
      </c>
      <c r="T31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J22"/>
  <sheetViews>
    <sheetView topLeftCell="BO1" workbookViewId="0">
      <selection activeCell="AS25" sqref="AS25"/>
    </sheetView>
  </sheetViews>
  <sheetFormatPr defaultRowHeight="14.5" x14ac:dyDescent="0.35"/>
  <cols>
    <col min="1" max="1" width="73.1796875" bestFit="1" customWidth="1"/>
    <col min="2" max="43" width="0" hidden="1" customWidth="1"/>
  </cols>
  <sheetData>
    <row r="2" spans="1:88" x14ac:dyDescent="0.35">
      <c r="A2" s="1" t="s">
        <v>157</v>
      </c>
      <c r="B2" s="1" t="s">
        <v>158</v>
      </c>
      <c r="C2" s="1" t="s">
        <v>159</v>
      </c>
      <c r="D2" s="1" t="s">
        <v>160</v>
      </c>
      <c r="E2" s="1" t="s">
        <v>161</v>
      </c>
      <c r="F2" s="1" t="s">
        <v>162</v>
      </c>
      <c r="G2" s="1" t="s">
        <v>163</v>
      </c>
      <c r="H2" s="1" t="s">
        <v>164</v>
      </c>
      <c r="I2" s="1" t="s">
        <v>165</v>
      </c>
      <c r="J2" s="1" t="s">
        <v>166</v>
      </c>
      <c r="K2" s="1" t="s">
        <v>167</v>
      </c>
      <c r="L2" s="1" t="s">
        <v>168</v>
      </c>
      <c r="M2" s="1" t="s">
        <v>169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174</v>
      </c>
      <c r="S2" s="1" t="s">
        <v>175</v>
      </c>
      <c r="T2" s="1" t="s">
        <v>176</v>
      </c>
      <c r="U2" s="1" t="s">
        <v>177</v>
      </c>
      <c r="V2" s="1" t="s">
        <v>178</v>
      </c>
      <c r="W2" s="1" t="s">
        <v>179</v>
      </c>
      <c r="X2" s="1" t="s">
        <v>180</v>
      </c>
      <c r="Y2" s="1" t="s">
        <v>181</v>
      </c>
      <c r="Z2" s="1" t="s">
        <v>182</v>
      </c>
      <c r="AA2" s="1" t="s">
        <v>183</v>
      </c>
      <c r="AB2" s="1" t="s">
        <v>184</v>
      </c>
      <c r="AC2" s="1" t="s">
        <v>185</v>
      </c>
      <c r="AD2" s="1" t="s">
        <v>186</v>
      </c>
      <c r="AE2" s="1" t="s">
        <v>187</v>
      </c>
      <c r="AF2" s="1" t="s">
        <v>188</v>
      </c>
      <c r="AG2" s="1" t="s">
        <v>189</v>
      </c>
      <c r="AH2" s="1" t="s">
        <v>190</v>
      </c>
      <c r="AI2" s="1" t="s">
        <v>191</v>
      </c>
      <c r="AJ2" s="1" t="s">
        <v>192</v>
      </c>
      <c r="AK2" s="1" t="s">
        <v>193</v>
      </c>
      <c r="AL2" s="1" t="s">
        <v>194</v>
      </c>
      <c r="AM2" s="1" t="s">
        <v>195</v>
      </c>
      <c r="AN2" s="1" t="s">
        <v>196</v>
      </c>
      <c r="AO2" s="1" t="s">
        <v>197</v>
      </c>
      <c r="AP2" s="1" t="s">
        <v>198</v>
      </c>
      <c r="AQ2" s="1" t="s">
        <v>199</v>
      </c>
      <c r="AR2" s="1" t="s">
        <v>1</v>
      </c>
      <c r="AS2" s="1" t="s">
        <v>2</v>
      </c>
      <c r="AT2" s="1" t="s">
        <v>3</v>
      </c>
      <c r="AU2" s="1" t="s">
        <v>4</v>
      </c>
      <c r="AV2" s="1" t="s">
        <v>5</v>
      </c>
      <c r="AW2" s="1" t="s">
        <v>6</v>
      </c>
      <c r="AX2" s="1" t="s">
        <v>7</v>
      </c>
      <c r="AY2" s="1" t="s">
        <v>8</v>
      </c>
      <c r="AZ2" s="1" t="s">
        <v>9</v>
      </c>
      <c r="BA2" s="1" t="s">
        <v>10</v>
      </c>
      <c r="BB2" s="1" t="s">
        <v>11</v>
      </c>
      <c r="BC2" s="1" t="s">
        <v>12</v>
      </c>
      <c r="BD2" s="1" t="s">
        <v>13</v>
      </c>
      <c r="BE2" s="1" t="s">
        <v>14</v>
      </c>
      <c r="BF2" s="1" t="s">
        <v>15</v>
      </c>
      <c r="BG2" s="1" t="s">
        <v>16</v>
      </c>
      <c r="BH2" s="1" t="s">
        <v>17</v>
      </c>
      <c r="BI2" s="1" t="s">
        <v>18</v>
      </c>
      <c r="BJ2" s="1" t="s">
        <v>19</v>
      </c>
      <c r="BK2" s="1" t="s">
        <v>20</v>
      </c>
      <c r="BL2" s="1" t="s">
        <v>21</v>
      </c>
      <c r="BM2" s="1" t="s">
        <v>22</v>
      </c>
      <c r="BN2" s="1" t="s">
        <v>23</v>
      </c>
      <c r="BO2" s="1" t="s">
        <v>24</v>
      </c>
      <c r="BP2" s="1" t="s">
        <v>25</v>
      </c>
      <c r="BQ2" s="1" t="s">
        <v>26</v>
      </c>
      <c r="BR2" s="1" t="s">
        <v>27</v>
      </c>
      <c r="BS2" s="1" t="s">
        <v>28</v>
      </c>
      <c r="BT2" s="1" t="s">
        <v>29</v>
      </c>
      <c r="BU2" s="1" t="s">
        <v>30</v>
      </c>
      <c r="BV2" s="1" t="s">
        <v>31</v>
      </c>
      <c r="BW2" s="1" t="s">
        <v>32</v>
      </c>
      <c r="BX2" s="1" t="s">
        <v>33</v>
      </c>
      <c r="BY2" s="1" t="s">
        <v>34</v>
      </c>
      <c r="BZ2" s="1" t="s">
        <v>35</v>
      </c>
      <c r="CA2" s="1" t="s">
        <v>36</v>
      </c>
      <c r="CB2" s="1" t="s">
        <v>37</v>
      </c>
      <c r="CC2" s="1" t="s">
        <v>38</v>
      </c>
      <c r="CD2" s="1" t="s">
        <v>39</v>
      </c>
      <c r="CE2" s="1" t="s">
        <v>40</v>
      </c>
      <c r="CF2" s="1" t="s">
        <v>41</v>
      </c>
      <c r="CG2" s="1" t="s">
        <v>42</v>
      </c>
      <c r="CH2" s="1" t="s">
        <v>43</v>
      </c>
      <c r="CI2" s="1" t="s">
        <v>44</v>
      </c>
      <c r="CJ2" s="1" t="s">
        <v>45</v>
      </c>
    </row>
    <row r="4" spans="1:88" x14ac:dyDescent="0.35">
      <c r="A4" s="9" t="s">
        <v>0</v>
      </c>
      <c r="C4">
        <v>72489.048819999996</v>
      </c>
      <c r="D4">
        <v>61813.907019999999</v>
      </c>
      <c r="E4">
        <v>51113.24598</v>
      </c>
      <c r="F4">
        <v>38777.613790000003</v>
      </c>
      <c r="G4">
        <v>36769.63652</v>
      </c>
      <c r="H4">
        <v>42030.151749999997</v>
      </c>
      <c r="I4">
        <v>47761.430610000003</v>
      </c>
      <c r="J4">
        <v>54483.577519999999</v>
      </c>
      <c r="K4">
        <v>58544.471610000001</v>
      </c>
      <c r="L4">
        <v>53870.774519999999</v>
      </c>
      <c r="M4">
        <v>57272.849490000001</v>
      </c>
      <c r="N4">
        <v>61477.874210000002</v>
      </c>
      <c r="O4">
        <v>75833.651100000003</v>
      </c>
      <c r="P4">
        <v>97611.172349999993</v>
      </c>
      <c r="Q4">
        <v>121642.86684</v>
      </c>
      <c r="R4">
        <v>123166.55716</v>
      </c>
      <c r="S4">
        <v>126405.44662</v>
      </c>
      <c r="T4">
        <v>140365.22265000001</v>
      </c>
      <c r="U4">
        <v>154579.74721999999</v>
      </c>
      <c r="V4">
        <v>171141.82214</v>
      </c>
      <c r="W4">
        <v>168146.51415999999</v>
      </c>
      <c r="X4">
        <v>188313.35608999999</v>
      </c>
      <c r="Y4">
        <v>210812.01915000001</v>
      </c>
      <c r="Z4">
        <v>223148.94782</v>
      </c>
      <c r="AA4">
        <v>235828.78210000001</v>
      </c>
      <c r="AB4">
        <v>239088.34220000001</v>
      </c>
      <c r="AC4">
        <v>259426.26332999999</v>
      </c>
      <c r="AD4">
        <v>278560.19177999999</v>
      </c>
      <c r="AE4">
        <v>290399.41372000001</v>
      </c>
      <c r="AF4">
        <v>293414.65620999999</v>
      </c>
      <c r="AG4">
        <v>319177.52996999997</v>
      </c>
      <c r="AH4">
        <v>328547.13520999998</v>
      </c>
      <c r="AI4">
        <v>346390.30192</v>
      </c>
      <c r="AJ4">
        <v>364330.52743000002</v>
      </c>
      <c r="AK4">
        <v>385710.64844999998</v>
      </c>
      <c r="AL4">
        <v>418457.46075000003</v>
      </c>
      <c r="AM4">
        <v>452695.62721000001</v>
      </c>
      <c r="AN4">
        <v>490886.91622000001</v>
      </c>
      <c r="AO4">
        <v>531405.17024000001</v>
      </c>
      <c r="AP4">
        <v>585267.71586</v>
      </c>
      <c r="AQ4">
        <v>624278.88081999996</v>
      </c>
      <c r="AR4">
        <v>659499.35981000005</v>
      </c>
      <c r="AS4">
        <v>709905.51627999998</v>
      </c>
      <c r="AT4">
        <v>785496.62719000003</v>
      </c>
      <c r="AU4">
        <v>865418.51913999999</v>
      </c>
      <c r="AV4">
        <v>941900.73126000003</v>
      </c>
      <c r="AW4">
        <v>994271.37442999997</v>
      </c>
      <c r="AX4">
        <v>1106043.58996</v>
      </c>
      <c r="AY4">
        <v>1217277.9017700001</v>
      </c>
      <c r="AZ4">
        <v>1365290.01061</v>
      </c>
      <c r="BA4">
        <v>1548415.05611</v>
      </c>
      <c r="BB4">
        <v>1706017.71792</v>
      </c>
      <c r="BC4">
        <v>1881124.4417699999</v>
      </c>
      <c r="BD4">
        <v>1994598.32953</v>
      </c>
      <c r="BE4">
        <v>2127821.9868800002</v>
      </c>
      <c r="BF4">
        <v>2331723.2680899999</v>
      </c>
      <c r="BG4">
        <v>2521716.8790000002</v>
      </c>
      <c r="BH4">
        <v>2800382.0928199999</v>
      </c>
      <c r="BI4">
        <v>2806993.4144899999</v>
      </c>
      <c r="BJ4">
        <v>3111659.9753800002</v>
      </c>
      <c r="BK4">
        <v>3277076.7562500001</v>
      </c>
      <c r="BL4">
        <v>3443155.7223999999</v>
      </c>
      <c r="BM4">
        <v>3488042.4359300002</v>
      </c>
      <c r="BN4">
        <v>3661363.1496299999</v>
      </c>
      <c r="BO4">
        <v>3762368.4024499999</v>
      </c>
      <c r="BP4">
        <v>3944421.5921700001</v>
      </c>
      <c r="BQ4">
        <v>4218232.5599600002</v>
      </c>
      <c r="BR4">
        <v>4558766.8812300004</v>
      </c>
      <c r="BS4">
        <v>4991358.7544999998</v>
      </c>
      <c r="BT4">
        <v>5437253.3425200004</v>
      </c>
      <c r="BU4">
        <v>5872170.4169699997</v>
      </c>
      <c r="BV4">
        <v>6326982.1137800002</v>
      </c>
      <c r="BW4">
        <v>6171426.5328700002</v>
      </c>
      <c r="BX4">
        <v>6061523.0192</v>
      </c>
      <c r="BY4">
        <v>6255500.1778199999</v>
      </c>
      <c r="BZ4">
        <v>6854990.4954899997</v>
      </c>
      <c r="CA4">
        <v>7493268</v>
      </c>
      <c r="CB4">
        <v>8077495.3195200004</v>
      </c>
      <c r="CC4">
        <v>8701168.7922600005</v>
      </c>
      <c r="CD4">
        <v>8280985.9346899996</v>
      </c>
      <c r="CE4">
        <v>7615795</v>
      </c>
      <c r="CF4">
        <v>8037425.6747000003</v>
      </c>
      <c r="CG4">
        <v>8344488</v>
      </c>
      <c r="CH4">
        <v>9041632</v>
      </c>
    </row>
    <row r="6" spans="1:88" x14ac:dyDescent="0.35">
      <c r="A6" s="8" t="s">
        <v>200</v>
      </c>
      <c r="C6" s="9">
        <v>85.3</v>
      </c>
      <c r="D6" s="9">
        <v>76.5</v>
      </c>
      <c r="E6" s="9">
        <v>65.599999999999994</v>
      </c>
      <c r="F6" s="9">
        <v>50.3</v>
      </c>
      <c r="G6" s="9">
        <v>47.2</v>
      </c>
      <c r="H6" s="9">
        <v>54.1</v>
      </c>
      <c r="I6" s="9">
        <v>60.8</v>
      </c>
      <c r="J6" s="9">
        <v>69.2</v>
      </c>
      <c r="K6" s="9">
        <v>74.7</v>
      </c>
      <c r="L6" s="9">
        <v>69.099999999999994</v>
      </c>
      <c r="M6" s="9">
        <v>73.599999999999994</v>
      </c>
      <c r="N6" s="9">
        <v>79.400000000000006</v>
      </c>
      <c r="O6" s="9">
        <v>97.9</v>
      </c>
      <c r="P6" s="9">
        <v>126.7</v>
      </c>
      <c r="Q6" s="9">
        <v>156.19999999999999</v>
      </c>
      <c r="R6" s="9">
        <v>169.7</v>
      </c>
      <c r="S6" s="9">
        <v>175.8</v>
      </c>
      <c r="T6" s="9">
        <v>182.7</v>
      </c>
      <c r="U6" s="9">
        <v>194.6</v>
      </c>
      <c r="V6" s="9">
        <v>213.7</v>
      </c>
      <c r="W6" s="9">
        <v>211.2</v>
      </c>
      <c r="X6" s="9">
        <v>233.9</v>
      </c>
      <c r="Y6" s="9">
        <v>264.5</v>
      </c>
      <c r="Z6" s="9">
        <v>282.7</v>
      </c>
      <c r="AA6" s="9">
        <v>299.60000000000002</v>
      </c>
      <c r="AB6" s="9">
        <v>302.60000000000002</v>
      </c>
      <c r="AC6" s="9">
        <v>324.60000000000002</v>
      </c>
      <c r="AD6" s="9">
        <v>348.4</v>
      </c>
      <c r="AE6" s="9">
        <v>368.5</v>
      </c>
      <c r="AF6" s="9">
        <v>379.5</v>
      </c>
      <c r="AG6" s="9">
        <v>403.2</v>
      </c>
      <c r="AH6" s="9">
        <v>422.5</v>
      </c>
      <c r="AI6" s="9">
        <v>441.1</v>
      </c>
      <c r="AJ6" s="9">
        <v>469.1</v>
      </c>
      <c r="AK6" s="9">
        <v>492.8</v>
      </c>
      <c r="AL6" s="9">
        <v>528.4</v>
      </c>
      <c r="AM6" s="9">
        <v>570.79999999999995</v>
      </c>
      <c r="AN6" s="9">
        <v>620.6</v>
      </c>
      <c r="AO6" s="9">
        <v>665.7</v>
      </c>
      <c r="AP6" s="9">
        <v>730.7</v>
      </c>
      <c r="AQ6" s="9">
        <v>800.3</v>
      </c>
      <c r="AR6" s="9">
        <v>864.6</v>
      </c>
      <c r="AS6" s="9">
        <v>932.1</v>
      </c>
      <c r="AT6" s="9">
        <v>1023.6</v>
      </c>
      <c r="AU6" s="9">
        <v>1138.5</v>
      </c>
      <c r="AV6" s="9">
        <v>1249.3</v>
      </c>
      <c r="AW6" s="9">
        <v>1366.9</v>
      </c>
      <c r="AX6" s="9">
        <v>1498.1</v>
      </c>
      <c r="AY6" s="9">
        <v>1654.2</v>
      </c>
      <c r="AZ6" s="9">
        <v>1859.5</v>
      </c>
      <c r="BA6" s="9">
        <v>2077.9</v>
      </c>
      <c r="BB6" s="9">
        <v>2316.8000000000002</v>
      </c>
      <c r="BC6" s="9">
        <v>2595.9</v>
      </c>
      <c r="BD6" s="9">
        <v>2778.8</v>
      </c>
      <c r="BE6" s="9">
        <v>2969.7</v>
      </c>
      <c r="BF6" s="9">
        <v>3281.3</v>
      </c>
      <c r="BG6" s="9">
        <v>3515.9</v>
      </c>
      <c r="BH6" s="9">
        <v>3725.1</v>
      </c>
      <c r="BI6" s="9">
        <v>3955.3</v>
      </c>
      <c r="BJ6" s="9">
        <v>4275.3</v>
      </c>
      <c r="BK6" s="9">
        <v>4618.2</v>
      </c>
      <c r="BL6" s="9">
        <v>4904.5</v>
      </c>
      <c r="BM6" s="9">
        <v>5071.1000000000004</v>
      </c>
      <c r="BN6" s="9">
        <v>5410.8</v>
      </c>
      <c r="BO6" s="9">
        <v>5646.8</v>
      </c>
      <c r="BP6" s="9">
        <v>5934.7</v>
      </c>
      <c r="BQ6" s="9">
        <v>6276.5</v>
      </c>
      <c r="BR6" s="9">
        <v>6661.9</v>
      </c>
      <c r="BS6" s="9">
        <v>7075</v>
      </c>
      <c r="BT6" s="9">
        <v>7587.7</v>
      </c>
      <c r="BU6" s="9">
        <v>7983.8</v>
      </c>
      <c r="BV6" s="9">
        <v>8632.7999999999993</v>
      </c>
      <c r="BW6" s="9">
        <v>8987.1</v>
      </c>
      <c r="BX6" s="9">
        <v>9149.5</v>
      </c>
      <c r="BY6" s="9">
        <v>9486.6</v>
      </c>
      <c r="BZ6" s="9">
        <v>10048.299999999999</v>
      </c>
      <c r="CA6" s="9">
        <v>10609.3</v>
      </c>
      <c r="CB6" s="9">
        <v>11389</v>
      </c>
      <c r="CC6" s="9">
        <v>11994.9</v>
      </c>
      <c r="CD6" s="9">
        <v>12429.6</v>
      </c>
      <c r="CE6" s="9">
        <v>12087.5</v>
      </c>
      <c r="CF6" s="9">
        <v>12429.3</v>
      </c>
      <c r="CG6" s="9">
        <v>13202</v>
      </c>
      <c r="CH6" s="9">
        <v>13887.7</v>
      </c>
      <c r="CI6" s="9">
        <v>14166.9</v>
      </c>
      <c r="CJ6" s="9">
        <v>14716.6</v>
      </c>
    </row>
    <row r="8" spans="1:88" x14ac:dyDescent="0.35">
      <c r="A8" t="s">
        <v>201</v>
      </c>
      <c r="BJ8">
        <v>3613.123291015625</v>
      </c>
      <c r="BM8">
        <v>3743.680908203125</v>
      </c>
      <c r="BP8">
        <v>4312.69873046875</v>
      </c>
      <c r="BS8">
        <v>5378.2607421875</v>
      </c>
      <c r="BV8">
        <v>7042.1943359375</v>
      </c>
      <c r="BY8">
        <v>7726.1552734375</v>
      </c>
      <c r="CB8">
        <v>9514.5087890625</v>
      </c>
      <c r="CE8">
        <v>9082.4990234375</v>
      </c>
      <c r="CH8">
        <v>10526.9296875</v>
      </c>
    </row>
    <row r="10" spans="1:88" x14ac:dyDescent="0.35">
      <c r="A10" t="s">
        <v>202</v>
      </c>
      <c r="BJ10">
        <v>3851.36865234375</v>
      </c>
      <c r="BM10">
        <v>4067.416259765625</v>
      </c>
      <c r="BP10">
        <v>4735.6474609375</v>
      </c>
      <c r="BS10">
        <v>5865.2412109375</v>
      </c>
      <c r="BV10">
        <v>7614.34375</v>
      </c>
      <c r="BY10">
        <v>8449.9326171875</v>
      </c>
      <c r="CB10">
        <v>10466.4873046875</v>
      </c>
      <c r="CE10">
        <v>10175.716796875</v>
      </c>
      <c r="CH10">
        <v>11752.53125</v>
      </c>
    </row>
    <row r="12" spans="1:88" x14ac:dyDescent="0.35">
      <c r="A12" t="s">
        <v>203</v>
      </c>
      <c r="BJ12">
        <v>56.8</v>
      </c>
      <c r="BK12">
        <v>65</v>
      </c>
      <c r="BL12">
        <v>78.2</v>
      </c>
      <c r="BM12">
        <v>102.1</v>
      </c>
      <c r="BN12">
        <v>121.8</v>
      </c>
      <c r="BO12">
        <v>135.1</v>
      </c>
      <c r="BP12">
        <v>144.9</v>
      </c>
      <c r="BQ12">
        <v>155</v>
      </c>
      <c r="BR12">
        <v>163.6</v>
      </c>
      <c r="BS12">
        <v>168.3</v>
      </c>
      <c r="BT12">
        <v>175.3</v>
      </c>
      <c r="BU12">
        <v>189.3</v>
      </c>
      <c r="BV12">
        <v>205</v>
      </c>
      <c r="BW12">
        <v>234.6</v>
      </c>
      <c r="BX12">
        <v>258.5</v>
      </c>
      <c r="BY12">
        <v>274</v>
      </c>
      <c r="BZ12">
        <v>300.10000000000002</v>
      </c>
      <c r="CA12">
        <v>315.2</v>
      </c>
      <c r="CB12">
        <v>311.2</v>
      </c>
      <c r="CC12">
        <v>336.8</v>
      </c>
      <c r="CD12">
        <v>351.7</v>
      </c>
      <c r="CE12">
        <v>383.5</v>
      </c>
      <c r="CF12">
        <v>410.8</v>
      </c>
      <c r="CG12">
        <v>419.5</v>
      </c>
      <c r="CH12">
        <v>431.3</v>
      </c>
    </row>
    <row r="13" spans="1:88" x14ac:dyDescent="0.35">
      <c r="A13" t="s">
        <v>204</v>
      </c>
      <c r="BJ13">
        <v>32.200000000000003</v>
      </c>
      <c r="BK13">
        <v>37.6</v>
      </c>
      <c r="BL13">
        <v>41.5</v>
      </c>
      <c r="BM13">
        <v>48.1</v>
      </c>
      <c r="BN13">
        <v>56.500000000000007</v>
      </c>
      <c r="BO13">
        <v>60.4</v>
      </c>
      <c r="BP13">
        <v>63.8</v>
      </c>
      <c r="BQ13">
        <v>70.099999999999994</v>
      </c>
      <c r="BR13">
        <v>74.400000000000006</v>
      </c>
      <c r="BS13">
        <v>75.899999999999991</v>
      </c>
      <c r="BT13">
        <v>78.100000000000009</v>
      </c>
      <c r="BU13">
        <v>80.200000000000017</v>
      </c>
      <c r="BV13">
        <v>81.099999999999994</v>
      </c>
      <c r="BW13">
        <v>88.4</v>
      </c>
      <c r="BX13">
        <v>99.4</v>
      </c>
      <c r="BY13">
        <v>111.4</v>
      </c>
      <c r="BZ13">
        <v>126.8</v>
      </c>
      <c r="CA13">
        <v>137.19999999999999</v>
      </c>
      <c r="CB13">
        <v>140.39999999999998</v>
      </c>
      <c r="CC13">
        <v>146.5</v>
      </c>
      <c r="CD13">
        <v>260.8</v>
      </c>
      <c r="CE13">
        <v>232.7</v>
      </c>
      <c r="CF13">
        <v>312.40000000000003</v>
      </c>
      <c r="CG13">
        <v>313.10000000000008</v>
      </c>
      <c r="CH13">
        <v>259.8</v>
      </c>
    </row>
    <row r="15" spans="1:88" x14ac:dyDescent="0.35">
      <c r="A15" t="s">
        <v>205</v>
      </c>
      <c r="BJ15">
        <f>SUM(BJ10:BJ13)</f>
        <v>3940.36865234375</v>
      </c>
      <c r="BM15">
        <f>SUM(BM10:BM13)</f>
        <v>4217.6162597656257</v>
      </c>
      <c r="BP15">
        <f>SUM(BP10:BP13)</f>
        <v>4944.3474609374998</v>
      </c>
      <c r="BS15">
        <f>SUM(BS10:BS13)</f>
        <v>6109.4412109374998</v>
      </c>
      <c r="BV15">
        <f>SUM(BV10:BV13)</f>
        <v>7900.4437500000004</v>
      </c>
      <c r="BY15">
        <f>SUM(BY10:BY13)</f>
        <v>8835.3326171874996</v>
      </c>
      <c r="CB15">
        <f>SUM(CB10:CB13)</f>
        <v>10918.0873046875</v>
      </c>
      <c r="CE15">
        <f>SUM(CE10:CE13)</f>
        <v>10791.916796875001</v>
      </c>
      <c r="CH15">
        <f>SUM(CH10:CH13)</f>
        <v>12443.631249999999</v>
      </c>
    </row>
    <row r="18" spans="1:86" x14ac:dyDescent="0.35">
      <c r="A18" t="s">
        <v>206</v>
      </c>
      <c r="AR18">
        <f>0.1*AR4/AR6</f>
        <v>76.27797360744853</v>
      </c>
      <c r="AS18">
        <f t="shared" ref="AS18:CH18" si="0">0.1*AS4/AS6</f>
        <v>76.161947889711399</v>
      </c>
      <c r="AT18">
        <f t="shared" si="0"/>
        <v>76.73863102676826</v>
      </c>
      <c r="AU18">
        <f t="shared" si="0"/>
        <v>76.013923508124719</v>
      </c>
      <c r="AV18">
        <f t="shared" si="0"/>
        <v>75.394279297206438</v>
      </c>
      <c r="AW18">
        <f t="shared" si="0"/>
        <v>72.739145104250483</v>
      </c>
      <c r="AX18">
        <f t="shared" si="0"/>
        <v>73.829757022895677</v>
      </c>
      <c r="AY18">
        <f t="shared" si="0"/>
        <v>73.587105656510715</v>
      </c>
      <c r="AZ18">
        <f t="shared" si="0"/>
        <v>73.422425953751016</v>
      </c>
      <c r="BA18">
        <f t="shared" si="0"/>
        <v>74.518266331873519</v>
      </c>
      <c r="BB18">
        <f t="shared" si="0"/>
        <v>73.636814482044201</v>
      </c>
      <c r="BC18">
        <f t="shared" si="0"/>
        <v>72.465212133364147</v>
      </c>
      <c r="BD18">
        <f t="shared" si="0"/>
        <v>71.779125145026626</v>
      </c>
      <c r="BE18">
        <f t="shared" si="0"/>
        <v>71.651075424453666</v>
      </c>
      <c r="BF18">
        <f t="shared" si="0"/>
        <v>71.060959622405747</v>
      </c>
      <c r="BG18">
        <f t="shared" si="0"/>
        <v>71.723225319263918</v>
      </c>
      <c r="BH18">
        <f t="shared" si="0"/>
        <v>75.176024611956734</v>
      </c>
      <c r="BI18">
        <f t="shared" si="0"/>
        <v>70.967901663337798</v>
      </c>
      <c r="BJ18">
        <f t="shared" si="0"/>
        <v>72.782260318106339</v>
      </c>
      <c r="BK18">
        <f t="shared" si="0"/>
        <v>70.960044091853973</v>
      </c>
      <c r="BL18">
        <f t="shared" si="0"/>
        <v>70.20401105923132</v>
      </c>
      <c r="BM18">
        <f t="shared" si="0"/>
        <v>68.78275790124431</v>
      </c>
      <c r="BN18">
        <f t="shared" si="0"/>
        <v>67.667685917609219</v>
      </c>
      <c r="BO18">
        <f t="shared" si="0"/>
        <v>66.628327591733381</v>
      </c>
      <c r="BP18">
        <f t="shared" si="0"/>
        <v>66.463706542369451</v>
      </c>
      <c r="BQ18">
        <f t="shared" si="0"/>
        <v>67.206764278817815</v>
      </c>
      <c r="BR18">
        <f t="shared" si="0"/>
        <v>68.430430976598288</v>
      </c>
      <c r="BS18">
        <f t="shared" si="0"/>
        <v>70.54924034628975</v>
      </c>
      <c r="BT18">
        <f t="shared" si="0"/>
        <v>71.658781218551084</v>
      </c>
      <c r="BU18">
        <f t="shared" si="0"/>
        <v>73.551071131165614</v>
      </c>
      <c r="BV18">
        <f t="shared" si="0"/>
        <v>73.29003467913077</v>
      </c>
      <c r="BW18">
        <f t="shared" si="0"/>
        <v>68.669832680953817</v>
      </c>
      <c r="BX18">
        <f t="shared" si="0"/>
        <v>66.249773421498446</v>
      </c>
      <c r="BY18">
        <f t="shared" si="0"/>
        <v>65.940380935424699</v>
      </c>
      <c r="BZ18">
        <f t="shared" si="0"/>
        <v>68.220400420867222</v>
      </c>
      <c r="CA18">
        <f t="shared" si="0"/>
        <v>70.629240383437178</v>
      </c>
      <c r="CB18">
        <f t="shared" si="0"/>
        <v>70.923657208885771</v>
      </c>
      <c r="CC18">
        <f t="shared" si="0"/>
        <v>72.540569677612993</v>
      </c>
      <c r="CD18">
        <f t="shared" si="0"/>
        <v>66.623108826430453</v>
      </c>
      <c r="CE18">
        <f t="shared" si="0"/>
        <v>63.005542916235783</v>
      </c>
      <c r="CF18">
        <f t="shared" si="0"/>
        <v>64.665151494452644</v>
      </c>
      <c r="CG18">
        <f t="shared" si="0"/>
        <v>63.206241478563861</v>
      </c>
      <c r="CH18">
        <f t="shared" si="0"/>
        <v>65.105323415684381</v>
      </c>
    </row>
    <row r="20" spans="1:86" x14ac:dyDescent="0.35">
      <c r="A20" t="s">
        <v>207</v>
      </c>
      <c r="BJ20">
        <f>100*BJ8/BJ6</f>
        <v>84.511573246687362</v>
      </c>
      <c r="BK20" t="e">
        <v>#N/A</v>
      </c>
      <c r="BL20" t="e">
        <v>#N/A</v>
      </c>
      <c r="BM20">
        <f t="shared" ref="BM20:CH20" si="1">100*BM8/BM6</f>
        <v>73.823843114967659</v>
      </c>
      <c r="BN20" t="e">
        <v>#N/A</v>
      </c>
      <c r="BO20" t="e">
        <v>#N/A</v>
      </c>
      <c r="BP20">
        <f t="shared" si="1"/>
        <v>72.669195249443945</v>
      </c>
      <c r="BQ20" t="e">
        <v>#N/A</v>
      </c>
      <c r="BR20" t="e">
        <v>#N/A</v>
      </c>
      <c r="BS20">
        <f t="shared" si="1"/>
        <v>76.017819677561832</v>
      </c>
      <c r="BT20" t="e">
        <v>#N/A</v>
      </c>
      <c r="BU20" t="e">
        <v>#N/A</v>
      </c>
      <c r="BV20">
        <f t="shared" si="1"/>
        <v>81.574857936445895</v>
      </c>
      <c r="BW20" t="e">
        <v>#N/A</v>
      </c>
      <c r="BX20" t="e">
        <v>#N/A</v>
      </c>
      <c r="BY20">
        <f t="shared" si="1"/>
        <v>81.442827498128935</v>
      </c>
      <c r="BZ20" t="e">
        <v>#N/A</v>
      </c>
      <c r="CA20" t="e">
        <v>#N/A</v>
      </c>
      <c r="CB20">
        <f t="shared" si="1"/>
        <v>83.541213355540435</v>
      </c>
      <c r="CC20" t="e">
        <v>#N/A</v>
      </c>
      <c r="CD20" t="e">
        <v>#N/A</v>
      </c>
      <c r="CE20">
        <f t="shared" si="1"/>
        <v>75.139598952947253</v>
      </c>
      <c r="CF20" t="e">
        <v>#N/A</v>
      </c>
      <c r="CG20" t="e">
        <v>#N/A</v>
      </c>
      <c r="CH20">
        <f t="shared" si="1"/>
        <v>75.800382262721683</v>
      </c>
    </row>
    <row r="22" spans="1:86" x14ac:dyDescent="0.35">
      <c r="A22" t="s">
        <v>208</v>
      </c>
      <c r="BJ22">
        <f>100*BJ15/BJ6</f>
        <v>92.165898354355249</v>
      </c>
      <c r="BK22" t="e">
        <v>#N/A</v>
      </c>
      <c r="BL22" t="e">
        <v>#N/A</v>
      </c>
      <c r="BM22">
        <f t="shared" ref="BM22:CH22" si="2">100*BM15/BM6</f>
        <v>83.169652733442945</v>
      </c>
      <c r="BN22" t="e">
        <v>#N/A</v>
      </c>
      <c r="BO22" t="e">
        <v>#N/A</v>
      </c>
      <c r="BP22">
        <f t="shared" si="2"/>
        <v>83.312508819948775</v>
      </c>
      <c r="BQ22" t="e">
        <v>#N/A</v>
      </c>
      <c r="BR22" t="e">
        <v>#N/A</v>
      </c>
      <c r="BS22">
        <f t="shared" si="2"/>
        <v>86.352525949646648</v>
      </c>
      <c r="BT22" t="e">
        <v>#N/A</v>
      </c>
      <c r="BU22" t="e">
        <v>#N/A</v>
      </c>
      <c r="BV22">
        <f t="shared" si="2"/>
        <v>91.516585001390055</v>
      </c>
      <c r="BW22" t="e">
        <v>#N/A</v>
      </c>
      <c r="BX22" t="e">
        <v>#N/A</v>
      </c>
      <c r="BY22">
        <f t="shared" si="2"/>
        <v>93.134870419196545</v>
      </c>
      <c r="BZ22" t="e">
        <v>#N/A</v>
      </c>
      <c r="CA22" t="e">
        <v>#N/A</v>
      </c>
      <c r="CB22">
        <f t="shared" si="2"/>
        <v>95.865197161186231</v>
      </c>
      <c r="CC22" t="e">
        <v>#N/A</v>
      </c>
      <c r="CD22" t="e">
        <v>#N/A</v>
      </c>
      <c r="CE22">
        <f t="shared" si="2"/>
        <v>89.281628102378491</v>
      </c>
      <c r="CF22" t="e">
        <v>#N/A</v>
      </c>
      <c r="CG22" t="e">
        <v>#N/A</v>
      </c>
      <c r="CH22">
        <f t="shared" si="2"/>
        <v>89.601814915356726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G2" sqref="G2:G13"/>
    </sheetView>
  </sheetViews>
  <sheetFormatPr defaultColWidth="9.1796875" defaultRowHeight="12.5" x14ac:dyDescent="0.25"/>
  <cols>
    <col min="1" max="16384" width="9.1796875" style="17"/>
  </cols>
  <sheetData>
    <row r="1" spans="1:7" ht="14.5" x14ac:dyDescent="0.25">
      <c r="A1" s="17">
        <v>1988</v>
      </c>
      <c r="B1" s="17">
        <v>0.27934000000000003</v>
      </c>
      <c r="C1" s="17">
        <v>0.11631000000000001</v>
      </c>
      <c r="F1" s="2">
        <v>0.217</v>
      </c>
      <c r="G1" s="2">
        <v>0.09</v>
      </c>
    </row>
    <row r="2" spans="1:7" ht="14.5" x14ac:dyDescent="0.25">
      <c r="A2" s="17">
        <v>1989</v>
      </c>
      <c r="B2" s="17">
        <v>0.27807000000000004</v>
      </c>
      <c r="C2" s="17">
        <v>0.11501000000000001</v>
      </c>
      <c r="F2" s="2">
        <v>0.22</v>
      </c>
      <c r="G2" s="2">
        <v>9.2999999999999999E-2</v>
      </c>
    </row>
    <row r="3" spans="1:7" ht="14.5" x14ac:dyDescent="0.25">
      <c r="A3" s="17">
        <v>1990</v>
      </c>
      <c r="B3" s="17">
        <v>0.28127000000000002</v>
      </c>
      <c r="C3" s="17">
        <v>0.1169</v>
      </c>
      <c r="F3" s="2">
        <v>0.20899999999999999</v>
      </c>
      <c r="G3" s="2">
        <v>8.6999999999999994E-2</v>
      </c>
    </row>
    <row r="4" spans="1:7" ht="14.5" x14ac:dyDescent="0.25">
      <c r="A4" s="17">
        <v>1991</v>
      </c>
      <c r="B4" s="17">
        <v>0.27616000000000002</v>
      </c>
      <c r="C4" s="17">
        <v>0.11177000000000001</v>
      </c>
      <c r="F4" s="2">
        <v>0.215</v>
      </c>
      <c r="G4" s="2">
        <v>0.09</v>
      </c>
    </row>
    <row r="5" spans="1:7" ht="14.5" x14ac:dyDescent="0.25">
      <c r="A5" s="17">
        <v>1992</v>
      </c>
      <c r="B5" s="17">
        <v>0.29193000000000002</v>
      </c>
      <c r="C5" s="17">
        <v>0.12195000000000002</v>
      </c>
      <c r="F5" s="2">
        <v>0.21199999999999999</v>
      </c>
      <c r="G5" s="2">
        <v>0.09</v>
      </c>
    </row>
    <row r="6" spans="1:7" ht="14.5" x14ac:dyDescent="0.25">
      <c r="A6" s="17">
        <v>1993</v>
      </c>
      <c r="B6" s="17">
        <v>0.29460000000000003</v>
      </c>
      <c r="C6" s="17">
        <v>0.12464000000000001</v>
      </c>
      <c r="F6" s="2">
        <v>0.21299999999999999</v>
      </c>
      <c r="G6" s="2">
        <v>8.6999999999999994E-2</v>
      </c>
    </row>
    <row r="7" spans="1:7" ht="14.5" x14ac:dyDescent="0.25">
      <c r="A7" s="17">
        <v>1994</v>
      </c>
      <c r="B7" s="17">
        <v>0.29167000000000004</v>
      </c>
      <c r="C7" s="17">
        <v>0.12100000000000001</v>
      </c>
      <c r="F7" s="2">
        <v>0.216</v>
      </c>
      <c r="G7" s="2">
        <v>0.09</v>
      </c>
    </row>
    <row r="8" spans="1:7" ht="14.5" x14ac:dyDescent="0.25">
      <c r="A8" s="17">
        <v>1995</v>
      </c>
      <c r="B8" s="17">
        <v>0.29465000000000002</v>
      </c>
      <c r="C8" s="17">
        <v>0.12345</v>
      </c>
      <c r="F8" s="2">
        <v>0.215</v>
      </c>
      <c r="G8" s="2">
        <v>9.2999999999999999E-2</v>
      </c>
    </row>
    <row r="9" spans="1:7" ht="14.5" x14ac:dyDescent="0.25">
      <c r="A9" s="17">
        <v>1996</v>
      </c>
      <c r="B9" s="17">
        <v>0.30274999141693115</v>
      </c>
      <c r="C9" s="17">
        <v>0.1315699964761734</v>
      </c>
      <c r="F9" s="2">
        <v>0.214</v>
      </c>
      <c r="G9" s="2">
        <v>9.0999999999999998E-2</v>
      </c>
    </row>
    <row r="10" spans="1:7" ht="14.5" x14ac:dyDescent="0.25">
      <c r="A10" s="17">
        <v>1997</v>
      </c>
      <c r="B10" s="17">
        <v>0.31237000226974487</v>
      </c>
      <c r="C10" s="17">
        <v>0.13940000534057617</v>
      </c>
      <c r="F10" s="2">
        <v>0.21199999999999999</v>
      </c>
      <c r="G10" s="2">
        <v>8.8999999999999996E-2</v>
      </c>
    </row>
    <row r="11" spans="1:7" ht="14.5" x14ac:dyDescent="0.25">
      <c r="A11" s="17">
        <v>1998</v>
      </c>
      <c r="B11" s="17">
        <v>0.32289999723434448</v>
      </c>
      <c r="C11" s="17">
        <v>0.14519000053405762</v>
      </c>
      <c r="F11" s="2">
        <v>0.217</v>
      </c>
      <c r="G11" s="2">
        <v>9.4E-2</v>
      </c>
    </row>
    <row r="12" spans="1:7" ht="14.5" x14ac:dyDescent="0.25">
      <c r="A12" s="17">
        <v>1999</v>
      </c>
      <c r="B12" s="17">
        <v>0.3330099880695343</v>
      </c>
      <c r="C12" s="17">
        <v>0.15029999613761902</v>
      </c>
      <c r="F12" s="2">
        <v>0.217</v>
      </c>
      <c r="G12" s="2">
        <v>9.4E-2</v>
      </c>
    </row>
    <row r="13" spans="1:7" ht="14.5" x14ac:dyDescent="0.25">
      <c r="A13" s="17">
        <v>2000</v>
      </c>
      <c r="B13" s="17">
        <v>0.3414900004863739</v>
      </c>
      <c r="C13" s="17">
        <v>0.1598999947309494</v>
      </c>
      <c r="F13" s="2">
        <v>0.20799999999999999</v>
      </c>
      <c r="G13" s="2">
        <v>9.0999999999999998E-2</v>
      </c>
    </row>
    <row r="14" spans="1:7" x14ac:dyDescent="0.25">
      <c r="A14" s="17">
        <v>2001</v>
      </c>
      <c r="B14" s="17">
        <v>0.33237001299858093</v>
      </c>
      <c r="C14" s="17">
        <v>0.15710000693798065</v>
      </c>
    </row>
    <row r="15" spans="1:7" x14ac:dyDescent="0.25">
      <c r="A15" s="17">
        <v>2002</v>
      </c>
      <c r="B15" s="17">
        <v>0.32023000717163086</v>
      </c>
      <c r="C15" s="17">
        <v>0.14546999335289001</v>
      </c>
    </row>
    <row r="16" spans="1:7" x14ac:dyDescent="0.25">
      <c r="A16" s="17">
        <v>2003</v>
      </c>
      <c r="B16" s="17">
        <v>0.32295998930931091</v>
      </c>
      <c r="C16" s="17">
        <v>0.14672000706195831</v>
      </c>
    </row>
    <row r="17" spans="1:7" x14ac:dyDescent="0.25">
      <c r="A17" s="17">
        <v>2004</v>
      </c>
      <c r="B17" s="17">
        <v>0.33535999059677124</v>
      </c>
      <c r="C17" s="17">
        <v>0.15621000528335571</v>
      </c>
    </row>
    <row r="18" spans="1:7" x14ac:dyDescent="0.25">
      <c r="A18" s="17">
        <v>2005</v>
      </c>
      <c r="B18" s="17">
        <v>0.33976998925209045</v>
      </c>
      <c r="C18" s="17">
        <v>0.16297000646591187</v>
      </c>
    </row>
    <row r="19" spans="1:7" x14ac:dyDescent="0.25">
      <c r="A19" s="17">
        <v>2006</v>
      </c>
      <c r="B19" s="17">
        <v>0.34898000955581665</v>
      </c>
      <c r="C19" s="17">
        <v>0.16767999529838562</v>
      </c>
    </row>
    <row r="20" spans="1:7" x14ac:dyDescent="0.25">
      <c r="A20" s="17">
        <v>2007</v>
      </c>
      <c r="B20" s="17">
        <v>0.35951000452041626</v>
      </c>
      <c r="C20" s="17">
        <v>0.17670999467372894</v>
      </c>
    </row>
    <row r="21" spans="1:7" x14ac:dyDescent="0.25">
      <c r="A21" s="17">
        <v>2008</v>
      </c>
      <c r="B21" s="17">
        <v>0.38133001327514648</v>
      </c>
      <c r="C21" s="17">
        <v>0.18975000083446503</v>
      </c>
    </row>
    <row r="22" spans="1:7" x14ac:dyDescent="0.25">
      <c r="A22" s="17">
        <v>2009</v>
      </c>
      <c r="B22" s="17">
        <v>0.37847000360488892</v>
      </c>
      <c r="C22" s="17">
        <v>0.18869000673294067</v>
      </c>
    </row>
    <row r="23" spans="1:7" x14ac:dyDescent="0.25">
      <c r="A23" s="17">
        <v>2010</v>
      </c>
      <c r="B23" s="17">
        <v>0.3952299952507019</v>
      </c>
      <c r="C23" s="17">
        <v>0.20708000659942627</v>
      </c>
    </row>
    <row r="24" spans="1:7" x14ac:dyDescent="0.25">
      <c r="A24" s="17">
        <v>2011</v>
      </c>
      <c r="B24" s="17">
        <v>0.39800998568534851</v>
      </c>
      <c r="C24" s="17">
        <v>0.20334999263286591</v>
      </c>
    </row>
    <row r="25" spans="1:7" x14ac:dyDescent="0.25">
      <c r="A25" s="17">
        <v>2012</v>
      </c>
      <c r="B25" s="17">
        <v>0.4182400107383728</v>
      </c>
      <c r="C25" s="17">
        <v>0.22008000314235687</v>
      </c>
    </row>
    <row r="27" spans="1:7" x14ac:dyDescent="0.25">
      <c r="B27" s="17" t="s">
        <v>132</v>
      </c>
      <c r="C27" s="17" t="s">
        <v>133</v>
      </c>
      <c r="F27" s="17" t="s">
        <v>134</v>
      </c>
      <c r="G27" s="17" t="s">
        <v>135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90" zoomScaleNormal="90" workbookViewId="0">
      <pane ySplit="1" topLeftCell="A2" activePane="bottomLeft" state="frozen"/>
      <selection pane="bottomLeft" activeCell="P2" sqref="P2"/>
    </sheetView>
  </sheetViews>
  <sheetFormatPr defaultRowHeight="14.5" x14ac:dyDescent="0.35"/>
  <cols>
    <col min="3" max="8" width="9.1796875" style="26"/>
  </cols>
  <sheetData>
    <row r="1" spans="1:16" x14ac:dyDescent="0.35">
      <c r="C1" s="26" t="s">
        <v>98</v>
      </c>
      <c r="D1" s="26" t="s">
        <v>99</v>
      </c>
      <c r="E1" s="26" t="s">
        <v>100</v>
      </c>
      <c r="F1" s="26" t="s">
        <v>122</v>
      </c>
      <c r="G1" s="26" t="s">
        <v>123</v>
      </c>
      <c r="I1" t="s">
        <v>124</v>
      </c>
      <c r="J1" t="s">
        <v>50</v>
      </c>
      <c r="K1" t="s">
        <v>51</v>
      </c>
      <c r="M1" t="s">
        <v>48</v>
      </c>
      <c r="N1" t="s">
        <v>49</v>
      </c>
      <c r="P1" t="s">
        <v>212</v>
      </c>
    </row>
    <row r="2" spans="1:16" x14ac:dyDescent="0.35">
      <c r="M2" t="s">
        <v>48</v>
      </c>
      <c r="N2" t="s">
        <v>49</v>
      </c>
    </row>
    <row r="3" spans="1:16" x14ac:dyDescent="0.35">
      <c r="B3" t="s">
        <v>153</v>
      </c>
      <c r="E3" s="26" t="s">
        <v>210</v>
      </c>
      <c r="F3" s="26" t="s">
        <v>211</v>
      </c>
      <c r="L3">
        <v>0</v>
      </c>
      <c r="M3">
        <v>0</v>
      </c>
      <c r="N3">
        <v>0</v>
      </c>
    </row>
    <row r="4" spans="1:16" x14ac:dyDescent="0.35">
      <c r="A4">
        <v>1989</v>
      </c>
      <c r="B4">
        <v>0.27807000000000004</v>
      </c>
      <c r="C4" s="26">
        <v>0.99000000953674316</v>
      </c>
      <c r="D4" s="26">
        <v>1989</v>
      </c>
      <c r="E4" s="26">
        <v>0.29700091481208801</v>
      </c>
      <c r="F4" s="26">
        <v>0.2720191478729248</v>
      </c>
      <c r="G4" s="26">
        <v>0.29829216003417969</v>
      </c>
      <c r="I4">
        <v>1.6896000000000001E-2</v>
      </c>
      <c r="J4">
        <v>0.29007536355194091</v>
      </c>
      <c r="K4">
        <v>0.35630768355194092</v>
      </c>
      <c r="L4">
        <v>0</v>
      </c>
      <c r="M4">
        <v>0.29007536355194091</v>
      </c>
      <c r="N4">
        <v>6.6232320000000011E-2</v>
      </c>
    </row>
    <row r="5" spans="1:16" x14ac:dyDescent="0.35">
      <c r="A5">
        <v>1990</v>
      </c>
      <c r="B5">
        <v>0.28127000000000002</v>
      </c>
      <c r="D5" s="26">
        <v>1990</v>
      </c>
      <c r="E5" s="26" t="e">
        <v>#N/A</v>
      </c>
      <c r="F5" s="26" t="e">
        <v>#N/A</v>
      </c>
      <c r="G5" s="26" t="e">
        <v>#N/A</v>
      </c>
      <c r="I5" t="e">
        <v>#N/A</v>
      </c>
      <c r="J5" t="e">
        <v>#N/A</v>
      </c>
      <c r="K5" t="e">
        <v>#N/A</v>
      </c>
      <c r="L5" t="e">
        <v>#N/A</v>
      </c>
      <c r="M5" t="e">
        <v>#N/A</v>
      </c>
      <c r="N5" t="e">
        <v>#N/A</v>
      </c>
    </row>
    <row r="6" spans="1:16" x14ac:dyDescent="0.35">
      <c r="A6">
        <v>1991</v>
      </c>
      <c r="B6">
        <v>0.27616000000000002</v>
      </c>
      <c r="D6" s="26">
        <v>1991</v>
      </c>
      <c r="E6" s="26" t="e">
        <v>#N/A</v>
      </c>
      <c r="F6" s="26" t="e">
        <v>#N/A</v>
      </c>
      <c r="G6" s="26" t="e">
        <v>#N/A</v>
      </c>
      <c r="I6" t="e">
        <v>#N/A</v>
      </c>
      <c r="J6" t="e">
        <v>#N/A</v>
      </c>
      <c r="K6" t="e">
        <v>#N/A</v>
      </c>
      <c r="L6" t="e">
        <v>#N/A</v>
      </c>
      <c r="M6" t="e">
        <v>#N/A</v>
      </c>
      <c r="N6" t="e">
        <v>#N/A</v>
      </c>
    </row>
    <row r="7" spans="1:16" x14ac:dyDescent="0.35">
      <c r="A7">
        <v>1992</v>
      </c>
      <c r="B7">
        <v>0.29193000000000002</v>
      </c>
      <c r="C7" s="26">
        <v>0.99000000953674316</v>
      </c>
      <c r="D7" s="26">
        <v>1992</v>
      </c>
      <c r="E7" s="26">
        <v>0.3009905219078064</v>
      </c>
      <c r="F7" s="26">
        <v>0.27186468243598938</v>
      </c>
      <c r="G7" s="26">
        <v>0.29578065872192383</v>
      </c>
      <c r="I7">
        <v>1.269382E-2</v>
      </c>
      <c r="J7">
        <v>0.29859899034440307</v>
      </c>
      <c r="K7">
        <v>0.34835876474440308</v>
      </c>
      <c r="L7">
        <v>125</v>
      </c>
      <c r="M7">
        <v>0.29859899034440307</v>
      </c>
      <c r="N7">
        <v>4.9759774400000012E-2</v>
      </c>
    </row>
    <row r="8" spans="1:16" x14ac:dyDescent="0.35">
      <c r="A8">
        <v>1993</v>
      </c>
      <c r="B8">
        <v>0.29460000000000003</v>
      </c>
      <c r="D8" s="26">
        <v>1993</v>
      </c>
      <c r="E8" s="26" t="e">
        <v>#N/A</v>
      </c>
      <c r="F8" s="26" t="e">
        <v>#N/A</v>
      </c>
      <c r="G8" s="26" t="e">
        <v>#N/A</v>
      </c>
      <c r="I8" t="e">
        <v>#N/A</v>
      </c>
      <c r="J8" t="e">
        <v>#N/A</v>
      </c>
      <c r="K8" t="e">
        <v>#N/A</v>
      </c>
      <c r="L8" t="e">
        <v>#N/A</v>
      </c>
      <c r="M8" t="e">
        <v>#N/A</v>
      </c>
      <c r="N8" t="e">
        <v>#N/A</v>
      </c>
    </row>
    <row r="9" spans="1:16" x14ac:dyDescent="0.35">
      <c r="A9">
        <v>1994</v>
      </c>
      <c r="B9">
        <v>0.29167000000000004</v>
      </c>
      <c r="D9" s="26">
        <v>1994</v>
      </c>
      <c r="E9" s="26" t="e">
        <v>#N/A</v>
      </c>
      <c r="F9" s="26" t="e">
        <v>#N/A</v>
      </c>
      <c r="G9" s="26" t="e">
        <v>#N/A</v>
      </c>
      <c r="I9" t="e">
        <v>#N/A</v>
      </c>
      <c r="J9" t="e">
        <v>#N/A</v>
      </c>
      <c r="K9" t="e">
        <v>#N/A</v>
      </c>
      <c r="L9" t="e">
        <v>#N/A</v>
      </c>
      <c r="M9" t="e">
        <v>#N/A</v>
      </c>
      <c r="N9" t="e">
        <v>#N/A</v>
      </c>
    </row>
    <row r="10" spans="1:16" x14ac:dyDescent="0.35">
      <c r="A10">
        <v>1995</v>
      </c>
      <c r="B10">
        <v>0.29465000000000002</v>
      </c>
      <c r="C10" s="26">
        <v>0.99000000953674316</v>
      </c>
      <c r="D10" s="26">
        <v>1995</v>
      </c>
      <c r="E10" s="26">
        <v>0.34535911679267883</v>
      </c>
      <c r="F10" s="26">
        <v>0.30954360961914063</v>
      </c>
      <c r="G10" s="26">
        <v>0.34077957272529602</v>
      </c>
      <c r="I10">
        <v>9.8443699999999999E-3</v>
      </c>
      <c r="J10">
        <v>0.3461469531731079</v>
      </c>
      <c r="K10">
        <v>0.38473688357310792</v>
      </c>
      <c r="L10">
        <v>250</v>
      </c>
      <c r="M10">
        <v>0.3461469531731079</v>
      </c>
      <c r="N10">
        <v>3.8589930400000028E-2</v>
      </c>
    </row>
    <row r="11" spans="1:16" x14ac:dyDescent="0.35">
      <c r="A11">
        <v>1996</v>
      </c>
      <c r="B11">
        <v>0.30274999141693115</v>
      </c>
      <c r="D11" s="26">
        <v>1996</v>
      </c>
      <c r="E11" s="26" t="e">
        <v>#N/A</v>
      </c>
      <c r="F11" s="26" t="e">
        <v>#N/A</v>
      </c>
      <c r="G11" s="26" t="e">
        <v>#N/A</v>
      </c>
      <c r="I11" t="e">
        <v>#N/A</v>
      </c>
      <c r="J11" t="e">
        <v>#N/A</v>
      </c>
      <c r="K11" t="e">
        <v>#N/A</v>
      </c>
      <c r="L11" t="e">
        <v>#N/A</v>
      </c>
      <c r="M11" t="e">
        <v>#N/A</v>
      </c>
      <c r="N11" t="e">
        <v>#N/A</v>
      </c>
    </row>
    <row r="12" spans="1:16" x14ac:dyDescent="0.35">
      <c r="A12">
        <v>1997</v>
      </c>
      <c r="B12">
        <v>0.31237000226974487</v>
      </c>
      <c r="D12" s="26">
        <v>1997</v>
      </c>
      <c r="E12" s="26" t="e">
        <v>#N/A</v>
      </c>
      <c r="F12" s="26" t="e">
        <v>#N/A</v>
      </c>
      <c r="G12" s="26" t="e">
        <v>#N/A</v>
      </c>
      <c r="I12" t="e">
        <v>#N/A</v>
      </c>
      <c r="J12" t="e">
        <v>#N/A</v>
      </c>
      <c r="K12" t="e">
        <v>#N/A</v>
      </c>
      <c r="L12" t="e">
        <v>#N/A</v>
      </c>
      <c r="M12" t="e">
        <v>#N/A</v>
      </c>
      <c r="N12" t="e">
        <v>#N/A</v>
      </c>
    </row>
    <row r="13" spans="1:16" x14ac:dyDescent="0.35">
      <c r="A13">
        <v>1998</v>
      </c>
      <c r="B13">
        <v>0.32289999723434448</v>
      </c>
      <c r="C13" s="26">
        <v>0.99000000953674316</v>
      </c>
      <c r="D13" s="26">
        <v>1998</v>
      </c>
      <c r="E13" s="26">
        <v>0.33830049633979797</v>
      </c>
      <c r="F13" s="26">
        <v>0.31213322281837463</v>
      </c>
      <c r="G13" s="26">
        <v>0.34511321783065796</v>
      </c>
      <c r="I13">
        <v>8.8610800000000003E-3</v>
      </c>
      <c r="J13">
        <v>0.35801065348503419</v>
      </c>
      <c r="K13">
        <v>0.39274608708503417</v>
      </c>
      <c r="L13">
        <v>375</v>
      </c>
      <c r="M13">
        <v>0.35801065348503419</v>
      </c>
      <c r="N13">
        <v>3.4735433599999976E-2</v>
      </c>
    </row>
    <row r="14" spans="1:16" x14ac:dyDescent="0.35">
      <c r="A14">
        <v>1999</v>
      </c>
      <c r="B14">
        <v>0.3330099880695343</v>
      </c>
      <c r="D14" s="26">
        <v>1999</v>
      </c>
      <c r="E14" s="26" t="e">
        <v>#N/A</v>
      </c>
      <c r="F14" s="26" t="e">
        <v>#N/A</v>
      </c>
      <c r="G14" s="26" t="e">
        <v>#N/A</v>
      </c>
      <c r="I14" t="e">
        <v>#N/A</v>
      </c>
      <c r="J14" t="e">
        <v>#N/A</v>
      </c>
      <c r="K14" t="e">
        <v>#N/A</v>
      </c>
      <c r="L14" t="e">
        <v>#N/A</v>
      </c>
      <c r="M14" t="e">
        <v>#N/A</v>
      </c>
      <c r="N14" t="e">
        <v>#N/A</v>
      </c>
    </row>
    <row r="15" spans="1:16" x14ac:dyDescent="0.35">
      <c r="A15">
        <v>2000</v>
      </c>
      <c r="B15">
        <v>0.3414900004863739</v>
      </c>
      <c r="D15" s="26">
        <v>2000</v>
      </c>
      <c r="E15" s="26" t="e">
        <v>#N/A</v>
      </c>
      <c r="F15" s="26" t="e">
        <v>#N/A</v>
      </c>
      <c r="G15" s="26" t="e">
        <v>#N/A</v>
      </c>
      <c r="I15" t="e">
        <v>#N/A</v>
      </c>
      <c r="J15" t="e">
        <v>#N/A</v>
      </c>
      <c r="K15" t="e">
        <v>#N/A</v>
      </c>
      <c r="L15" t="e">
        <v>#N/A</v>
      </c>
      <c r="M15" t="e">
        <v>#N/A</v>
      </c>
      <c r="N15" t="e">
        <v>#N/A</v>
      </c>
    </row>
    <row r="16" spans="1:16" x14ac:dyDescent="0.35">
      <c r="A16">
        <v>2001</v>
      </c>
      <c r="B16">
        <v>0.33237001299858093</v>
      </c>
      <c r="C16" s="26">
        <v>0.99000000953674316</v>
      </c>
      <c r="D16" s="26">
        <v>2001</v>
      </c>
      <c r="E16" s="26">
        <v>0.32589209079742432</v>
      </c>
      <c r="F16" s="26">
        <v>0.30647829174995422</v>
      </c>
      <c r="G16" s="26">
        <v>0.33252090215682983</v>
      </c>
      <c r="I16">
        <v>7.12241E-3</v>
      </c>
      <c r="J16">
        <v>0.35149716415520327</v>
      </c>
      <c r="K16">
        <v>0.37941701135520323</v>
      </c>
      <c r="L16">
        <v>500</v>
      </c>
      <c r="M16">
        <v>0.35149716415520327</v>
      </c>
      <c r="N16">
        <v>2.7919847199999959E-2</v>
      </c>
    </row>
    <row r="17" spans="1:14" x14ac:dyDescent="0.35">
      <c r="A17">
        <v>2002</v>
      </c>
      <c r="B17">
        <v>0.32023000717163086</v>
      </c>
      <c r="D17" s="26">
        <v>2002</v>
      </c>
      <c r="E17" s="26" t="e">
        <v>#N/A</v>
      </c>
      <c r="F17" s="26" t="e">
        <v>#N/A</v>
      </c>
      <c r="G17" s="26" t="e">
        <v>#N/A</v>
      </c>
      <c r="I17" t="e">
        <v>#N/A</v>
      </c>
      <c r="J17" t="e">
        <v>#N/A</v>
      </c>
      <c r="K17" t="e">
        <v>#N/A</v>
      </c>
      <c r="L17" t="e">
        <v>#N/A</v>
      </c>
      <c r="M17" t="e">
        <v>#N/A</v>
      </c>
      <c r="N17" t="e">
        <v>#N/A</v>
      </c>
    </row>
    <row r="18" spans="1:14" x14ac:dyDescent="0.35">
      <c r="A18">
        <v>2003</v>
      </c>
      <c r="B18">
        <v>0.32295998930931091</v>
      </c>
      <c r="D18" s="26">
        <v>2003</v>
      </c>
      <c r="E18" s="26" t="e">
        <v>#N/A</v>
      </c>
      <c r="F18" s="26" t="e">
        <v>#N/A</v>
      </c>
      <c r="G18" s="26" t="e">
        <v>#N/A</v>
      </c>
      <c r="I18" t="e">
        <v>#N/A</v>
      </c>
      <c r="J18" t="e">
        <v>#N/A</v>
      </c>
      <c r="K18" t="e">
        <v>#N/A</v>
      </c>
      <c r="L18" t="e">
        <v>#N/A</v>
      </c>
      <c r="M18" t="e">
        <v>#N/A</v>
      </c>
      <c r="N18" t="e">
        <v>#N/A</v>
      </c>
    </row>
    <row r="19" spans="1:14" x14ac:dyDescent="0.35">
      <c r="A19">
        <v>2004</v>
      </c>
      <c r="B19">
        <v>0.33535999059677124</v>
      </c>
      <c r="C19" s="26">
        <v>0.99000000953674316</v>
      </c>
      <c r="D19" s="26">
        <v>2004</v>
      </c>
      <c r="E19" s="26">
        <v>0.33312812447547913</v>
      </c>
      <c r="F19" s="26">
        <v>0.31280279159545898</v>
      </c>
      <c r="G19" s="26">
        <v>0.33990013599395752</v>
      </c>
      <c r="I19">
        <v>6.9339299999999996E-3</v>
      </c>
      <c r="J19">
        <v>0.35870603912924498</v>
      </c>
      <c r="K19">
        <v>0.38588704472924501</v>
      </c>
      <c r="L19">
        <v>625</v>
      </c>
      <c r="M19">
        <v>0.35870603912924498</v>
      </c>
      <c r="N19">
        <v>2.718100560000003E-2</v>
      </c>
    </row>
    <row r="20" spans="1:14" x14ac:dyDescent="0.35">
      <c r="A20">
        <v>2005</v>
      </c>
      <c r="B20">
        <v>0.33976998925209045</v>
      </c>
      <c r="D20" s="26">
        <v>2005</v>
      </c>
      <c r="E20" s="26" t="e">
        <v>#N/A</v>
      </c>
      <c r="F20" s="26" t="e">
        <v>#N/A</v>
      </c>
      <c r="G20" s="26" t="e">
        <v>#N/A</v>
      </c>
      <c r="I20" t="e">
        <v>#N/A</v>
      </c>
      <c r="J20" t="e">
        <v>#N/A</v>
      </c>
      <c r="K20" t="e">
        <v>#N/A</v>
      </c>
      <c r="L20" t="e">
        <v>#N/A</v>
      </c>
      <c r="M20" t="e">
        <v>#N/A</v>
      </c>
      <c r="N20" t="e">
        <v>#N/A</v>
      </c>
    </row>
    <row r="21" spans="1:14" x14ac:dyDescent="0.35">
      <c r="A21">
        <v>2006</v>
      </c>
      <c r="B21">
        <v>0.34898000955581665</v>
      </c>
      <c r="D21" s="26">
        <v>2006</v>
      </c>
      <c r="E21" s="26" t="e">
        <v>#N/A</v>
      </c>
      <c r="F21" s="26" t="e">
        <v>#N/A</v>
      </c>
      <c r="G21" s="26" t="e">
        <v>#N/A</v>
      </c>
      <c r="I21" t="e">
        <v>#N/A</v>
      </c>
      <c r="J21" t="e">
        <v>#N/A</v>
      </c>
      <c r="K21" t="e">
        <v>#N/A</v>
      </c>
      <c r="L21" t="e">
        <v>#N/A</v>
      </c>
      <c r="M21" t="e">
        <v>#N/A</v>
      </c>
      <c r="N21" t="e">
        <v>#N/A</v>
      </c>
    </row>
    <row r="22" spans="1:14" x14ac:dyDescent="0.35">
      <c r="A22">
        <v>2007</v>
      </c>
      <c r="B22">
        <v>0.35951000452041626</v>
      </c>
      <c r="C22" s="26">
        <v>0.99000000953674316</v>
      </c>
      <c r="D22" s="26">
        <v>2007</v>
      </c>
      <c r="E22" s="26">
        <v>0.33787733316421509</v>
      </c>
      <c r="F22" s="26">
        <v>0.32063788175582886</v>
      </c>
      <c r="G22" s="26">
        <v>0.35345417261123657</v>
      </c>
      <c r="I22">
        <v>7.6111E-3</v>
      </c>
      <c r="J22">
        <v>0.37471288951353454</v>
      </c>
      <c r="K22">
        <v>0.40454840151353455</v>
      </c>
      <c r="L22">
        <v>750</v>
      </c>
      <c r="M22">
        <v>0.37471288951353454</v>
      </c>
      <c r="N22">
        <v>2.9835512000000008E-2</v>
      </c>
    </row>
    <row r="23" spans="1:14" x14ac:dyDescent="0.35">
      <c r="A23">
        <v>2008</v>
      </c>
      <c r="B23">
        <v>0.38133001327514648</v>
      </c>
      <c r="D23" s="26">
        <v>2008</v>
      </c>
      <c r="E23" s="26" t="e">
        <v>#N/A</v>
      </c>
      <c r="F23" s="26" t="e">
        <v>#N/A</v>
      </c>
      <c r="G23" s="26" t="e">
        <v>#N/A</v>
      </c>
      <c r="I23" t="e">
        <v>#N/A</v>
      </c>
      <c r="J23" t="e">
        <v>#N/A</v>
      </c>
      <c r="K23" t="e">
        <v>#N/A</v>
      </c>
      <c r="L23" t="e">
        <v>#N/A</v>
      </c>
      <c r="M23" t="e">
        <v>#N/A</v>
      </c>
      <c r="N23" t="e">
        <v>#N/A</v>
      </c>
    </row>
    <row r="24" spans="1:14" x14ac:dyDescent="0.35">
      <c r="A24">
        <v>2009</v>
      </c>
      <c r="B24">
        <v>0.37847000360488892</v>
      </c>
      <c r="D24" s="26">
        <v>2009</v>
      </c>
      <c r="E24" s="26" t="e">
        <v>#N/A</v>
      </c>
      <c r="F24" s="26" t="e">
        <v>#N/A</v>
      </c>
      <c r="G24" s="26" t="e">
        <v>#N/A</v>
      </c>
      <c r="I24" t="e">
        <v>#N/A</v>
      </c>
      <c r="J24" t="e">
        <v>#N/A</v>
      </c>
      <c r="K24" t="e">
        <v>#N/A</v>
      </c>
      <c r="L24" t="e">
        <v>#N/A</v>
      </c>
      <c r="M24" t="e">
        <v>#N/A</v>
      </c>
      <c r="N24" t="e">
        <v>#N/A</v>
      </c>
    </row>
    <row r="25" spans="1:14" x14ac:dyDescent="0.35">
      <c r="A25">
        <v>2010</v>
      </c>
      <c r="B25">
        <v>0.3952299952507019</v>
      </c>
      <c r="C25" s="26">
        <v>0.99000000953674316</v>
      </c>
      <c r="D25" s="26">
        <v>2010</v>
      </c>
      <c r="E25" s="26">
        <v>0.34515035152435303</v>
      </c>
      <c r="F25" s="26">
        <v>0.31728252768516541</v>
      </c>
      <c r="G25" s="26">
        <v>0.3611890971660614</v>
      </c>
      <c r="I25">
        <v>8.2360300000000001E-3</v>
      </c>
      <c r="J25">
        <v>0.38230984196583861</v>
      </c>
      <c r="K25">
        <v>0.41459507956583863</v>
      </c>
      <c r="L25">
        <v>875</v>
      </c>
      <c r="M25">
        <v>0.38230984196583861</v>
      </c>
      <c r="N25">
        <v>3.2285237600000016E-2</v>
      </c>
    </row>
    <row r="26" spans="1:14" x14ac:dyDescent="0.35">
      <c r="A26">
        <v>2011</v>
      </c>
      <c r="B26">
        <v>0.39800998568534851</v>
      </c>
      <c r="D26" s="26">
        <v>2011</v>
      </c>
      <c r="E26" s="26" t="e">
        <v>#N/A</v>
      </c>
      <c r="F26" s="26" t="e">
        <v>#N/A</v>
      </c>
      <c r="G26" s="26" t="e">
        <v>#N/A</v>
      </c>
      <c r="I26" t="e">
        <v>#N/A</v>
      </c>
      <c r="J26" t="e">
        <v>#N/A</v>
      </c>
      <c r="K26" t="e">
        <v>#N/A</v>
      </c>
      <c r="L26" t="e">
        <v>#N/A</v>
      </c>
      <c r="M26" t="e">
        <v>#N/A</v>
      </c>
      <c r="N26" t="e">
        <v>#N/A</v>
      </c>
    </row>
    <row r="27" spans="1:14" x14ac:dyDescent="0.35">
      <c r="A27">
        <v>2012</v>
      </c>
      <c r="B27">
        <v>0.4182400107383728</v>
      </c>
      <c r="D27" s="26">
        <v>2012</v>
      </c>
      <c r="E27" s="26" t="e">
        <v>#N/A</v>
      </c>
      <c r="F27" s="26" t="e">
        <v>#N/A</v>
      </c>
      <c r="G27" s="26" t="e">
        <v>#N/A</v>
      </c>
      <c r="I27" t="e">
        <v>#N/A</v>
      </c>
      <c r="J27" t="e">
        <v>#N/A</v>
      </c>
      <c r="K27" t="e">
        <v>#N/A</v>
      </c>
      <c r="L27" t="e">
        <v>#N/A</v>
      </c>
      <c r="M27" t="e">
        <v>#N/A</v>
      </c>
      <c r="N27" t="e">
        <v>#N/A</v>
      </c>
    </row>
    <row r="28" spans="1:14" x14ac:dyDescent="0.35">
      <c r="A28">
        <v>2013</v>
      </c>
      <c r="B28" s="26" t="e">
        <v>#N/A</v>
      </c>
      <c r="C28" s="26">
        <v>0.99000000953674316</v>
      </c>
      <c r="D28" s="26">
        <v>2013</v>
      </c>
      <c r="E28" s="26">
        <v>0.36309894919395447</v>
      </c>
      <c r="F28" s="26">
        <v>0.33491727709770203</v>
      </c>
      <c r="G28" s="26">
        <v>0.37049096822738647</v>
      </c>
      <c r="I28">
        <v>9.6964100000000008E-3</v>
      </c>
      <c r="J28">
        <v>0.39096621397797243</v>
      </c>
      <c r="K28">
        <v>0.42897614117797239</v>
      </c>
      <c r="L28">
        <v>1000</v>
      </c>
      <c r="M28">
        <v>0.39096621397797243</v>
      </c>
      <c r="N28">
        <v>3.800992719999996E-2</v>
      </c>
    </row>
    <row r="29" spans="1:14" x14ac:dyDescent="0.35">
      <c r="L29">
        <v>1000</v>
      </c>
      <c r="M29">
        <v>0</v>
      </c>
      <c r="N29">
        <v>0</v>
      </c>
    </row>
    <row r="30" spans="1:14" x14ac:dyDescent="0.35">
      <c r="L30">
        <v>1000</v>
      </c>
      <c r="M30">
        <v>0</v>
      </c>
      <c r="N30">
        <v>0</v>
      </c>
    </row>
    <row r="33" spans="1:14" x14ac:dyDescent="0.35">
      <c r="F33"/>
      <c r="G33"/>
      <c r="H33"/>
      <c r="M33" t="s">
        <v>48</v>
      </c>
      <c r="N33" t="s">
        <v>49</v>
      </c>
    </row>
    <row r="34" spans="1:14" x14ac:dyDescent="0.35">
      <c r="B34" t="s">
        <v>153</v>
      </c>
      <c r="E34" s="26" t="s">
        <v>210</v>
      </c>
      <c r="F34" s="26" t="s">
        <v>211</v>
      </c>
      <c r="L34">
        <v>0</v>
      </c>
      <c r="M34">
        <v>0</v>
      </c>
      <c r="N34">
        <v>0</v>
      </c>
    </row>
    <row r="35" spans="1:14" x14ac:dyDescent="0.35">
      <c r="A35">
        <v>1989</v>
      </c>
      <c r="B35">
        <v>0.11501000000000001</v>
      </c>
      <c r="C35">
        <v>0.99900001287460327</v>
      </c>
      <c r="D35">
        <v>1989</v>
      </c>
      <c r="E35">
        <v>0.10836915671825409</v>
      </c>
      <c r="F35">
        <v>0.10601042956113815</v>
      </c>
      <c r="G35">
        <v>0.11795017123222351</v>
      </c>
      <c r="H35"/>
      <c r="I35">
        <v>1.166886E-2</v>
      </c>
      <c r="J35">
        <v>0.10554694354535522</v>
      </c>
      <c r="K35">
        <v>0.15128887474535521</v>
      </c>
      <c r="L35">
        <v>0</v>
      </c>
      <c r="M35">
        <v>0.10554694354535522</v>
      </c>
      <c r="N35">
        <v>4.5741931199999988E-2</v>
      </c>
    </row>
    <row r="36" spans="1:14" x14ac:dyDescent="0.35">
      <c r="A36">
        <v>1990</v>
      </c>
      <c r="B36">
        <v>0.1169</v>
      </c>
      <c r="C36"/>
      <c r="D36">
        <v>1990</v>
      </c>
      <c r="E36" t="e">
        <v>#N/A</v>
      </c>
      <c r="F36" t="e">
        <v>#N/A</v>
      </c>
      <c r="G36" t="e">
        <v>#N/A</v>
      </c>
      <c r="H36"/>
      <c r="I36" t="e">
        <v>#N/A</v>
      </c>
      <c r="J36" t="e">
        <v>#N/A</v>
      </c>
      <c r="K36" t="e">
        <v>#N/A</v>
      </c>
      <c r="L36" t="e">
        <v>#N/A</v>
      </c>
      <c r="M36" t="e">
        <v>#N/A</v>
      </c>
      <c r="N36" t="e">
        <v>#N/A</v>
      </c>
    </row>
    <row r="37" spans="1:14" x14ac:dyDescent="0.35">
      <c r="A37">
        <v>1991</v>
      </c>
      <c r="B37">
        <v>0.11177000000000001</v>
      </c>
      <c r="C37"/>
      <c r="D37">
        <v>1991</v>
      </c>
      <c r="E37" t="e">
        <v>#N/A</v>
      </c>
      <c r="F37" t="e">
        <v>#N/A</v>
      </c>
      <c r="G37" t="e">
        <v>#N/A</v>
      </c>
      <c r="H37"/>
      <c r="I37" t="e">
        <v>#N/A</v>
      </c>
      <c r="J37" t="e">
        <v>#N/A</v>
      </c>
      <c r="K37" t="e">
        <v>#N/A</v>
      </c>
      <c r="L37" t="e">
        <v>#N/A</v>
      </c>
      <c r="M37" t="e">
        <v>#N/A</v>
      </c>
      <c r="N37" t="e">
        <v>#N/A</v>
      </c>
    </row>
    <row r="38" spans="1:14" x14ac:dyDescent="0.35">
      <c r="A38">
        <v>1992</v>
      </c>
      <c r="B38">
        <v>0.12195000000000002</v>
      </c>
      <c r="C38">
        <v>0.99900001287460327</v>
      </c>
      <c r="D38">
        <v>1992</v>
      </c>
      <c r="E38">
        <v>0.11254769563674927</v>
      </c>
      <c r="F38">
        <v>0.10820454359054565</v>
      </c>
      <c r="G38">
        <v>0.11892583966255188</v>
      </c>
      <c r="H38"/>
      <c r="I38">
        <v>1.193897E-2</v>
      </c>
      <c r="J38">
        <v>0.1067796051576889</v>
      </c>
      <c r="K38">
        <v>0.15358036755768889</v>
      </c>
      <c r="L38">
        <v>125</v>
      </c>
      <c r="M38">
        <v>0.1067796051576889</v>
      </c>
      <c r="N38">
        <v>4.6800762399999987E-2</v>
      </c>
    </row>
    <row r="39" spans="1:14" x14ac:dyDescent="0.35">
      <c r="A39">
        <v>1993</v>
      </c>
      <c r="B39">
        <v>0.12464000000000001</v>
      </c>
      <c r="C39"/>
      <c r="D39">
        <v>1993</v>
      </c>
      <c r="E39" t="e">
        <v>#N/A</v>
      </c>
      <c r="F39" t="e">
        <v>#N/A</v>
      </c>
      <c r="G39" t="e">
        <v>#N/A</v>
      </c>
      <c r="H39"/>
      <c r="I39" t="e">
        <v>#N/A</v>
      </c>
      <c r="J39" t="e">
        <v>#N/A</v>
      </c>
      <c r="K39" t="e">
        <v>#N/A</v>
      </c>
      <c r="L39" t="e">
        <v>#N/A</v>
      </c>
      <c r="M39" t="e">
        <v>#N/A</v>
      </c>
      <c r="N39" t="e">
        <v>#N/A</v>
      </c>
    </row>
    <row r="40" spans="1:14" x14ac:dyDescent="0.35">
      <c r="A40">
        <v>1994</v>
      </c>
      <c r="B40">
        <v>0.12100000000000001</v>
      </c>
      <c r="C40"/>
      <c r="D40">
        <v>1994</v>
      </c>
      <c r="E40" t="e">
        <v>#N/A</v>
      </c>
      <c r="F40" t="e">
        <v>#N/A</v>
      </c>
      <c r="G40" t="e">
        <v>#N/A</v>
      </c>
      <c r="H40"/>
      <c r="I40" t="e">
        <v>#N/A</v>
      </c>
      <c r="J40" t="e">
        <v>#N/A</v>
      </c>
      <c r="K40" t="e">
        <v>#N/A</v>
      </c>
      <c r="L40" t="e">
        <v>#N/A</v>
      </c>
      <c r="M40" t="e">
        <v>#N/A</v>
      </c>
      <c r="N40" t="e">
        <v>#N/A</v>
      </c>
    </row>
    <row r="41" spans="1:14" x14ac:dyDescent="0.35">
      <c r="A41">
        <v>1995</v>
      </c>
      <c r="B41">
        <v>0.12345</v>
      </c>
      <c r="C41">
        <v>0.99900001287460327</v>
      </c>
      <c r="D41">
        <v>1995</v>
      </c>
      <c r="E41">
        <v>0.1266276091337204</v>
      </c>
      <c r="F41">
        <v>0.12515275180339813</v>
      </c>
      <c r="G41">
        <v>0.13884769380092621</v>
      </c>
      <c r="H41"/>
      <c r="I41">
        <v>9.3789300000000006E-3</v>
      </c>
      <c r="J41">
        <v>0.13562121537092894</v>
      </c>
      <c r="K41">
        <v>0.17238662097092897</v>
      </c>
      <c r="L41">
        <v>250</v>
      </c>
      <c r="M41">
        <v>0.13562121537092894</v>
      </c>
      <c r="N41">
        <v>3.6765405600000023E-2</v>
      </c>
    </row>
    <row r="42" spans="1:14" x14ac:dyDescent="0.35">
      <c r="A42">
        <v>1996</v>
      </c>
      <c r="B42">
        <v>0.1315699964761734</v>
      </c>
      <c r="C42"/>
      <c r="D42">
        <v>1996</v>
      </c>
      <c r="E42" t="e">
        <v>#N/A</v>
      </c>
      <c r="F42" t="e">
        <v>#N/A</v>
      </c>
      <c r="G42" t="e">
        <v>#N/A</v>
      </c>
      <c r="H42"/>
      <c r="I42" t="e">
        <v>#N/A</v>
      </c>
      <c r="J42" t="e">
        <v>#N/A</v>
      </c>
      <c r="K42" t="e">
        <v>#N/A</v>
      </c>
      <c r="L42" t="e">
        <v>#N/A</v>
      </c>
      <c r="M42" t="e">
        <v>#N/A</v>
      </c>
      <c r="N42" t="e">
        <v>#N/A</v>
      </c>
    </row>
    <row r="43" spans="1:14" x14ac:dyDescent="0.35">
      <c r="A43">
        <v>1997</v>
      </c>
      <c r="B43">
        <v>0.13940000534057617</v>
      </c>
      <c r="C43"/>
      <c r="D43">
        <v>1997</v>
      </c>
      <c r="E43" t="e">
        <v>#N/A</v>
      </c>
      <c r="F43" t="e">
        <v>#N/A</v>
      </c>
      <c r="G43" t="e">
        <v>#N/A</v>
      </c>
      <c r="H43"/>
      <c r="I43" t="e">
        <v>#N/A</v>
      </c>
      <c r="J43" t="e">
        <v>#N/A</v>
      </c>
      <c r="K43" t="e">
        <v>#N/A</v>
      </c>
      <c r="L43" t="e">
        <v>#N/A</v>
      </c>
      <c r="M43" t="e">
        <v>#N/A</v>
      </c>
      <c r="N43" t="e">
        <v>#N/A</v>
      </c>
    </row>
    <row r="44" spans="1:14" x14ac:dyDescent="0.35">
      <c r="A44">
        <v>1998</v>
      </c>
      <c r="B44">
        <v>0.14519000053405762</v>
      </c>
      <c r="C44">
        <v>0.99900001287460327</v>
      </c>
      <c r="D44">
        <v>1998</v>
      </c>
      <c r="E44">
        <v>0.12613916397094727</v>
      </c>
      <c r="F44">
        <v>0.1281622052192688</v>
      </c>
      <c r="G44">
        <v>0.14398638904094696</v>
      </c>
      <c r="H44"/>
      <c r="I44">
        <v>1.0991239999999999E-2</v>
      </c>
      <c r="J44">
        <v>0.13506101257370912</v>
      </c>
      <c r="K44">
        <v>0.1781466733737091</v>
      </c>
      <c r="L44">
        <v>375</v>
      </c>
      <c r="M44">
        <v>0.13506101257370912</v>
      </c>
      <c r="N44">
        <v>4.3085660799999981E-2</v>
      </c>
    </row>
    <row r="45" spans="1:14" x14ac:dyDescent="0.35">
      <c r="A45">
        <v>1999</v>
      </c>
      <c r="B45">
        <v>0.15029999613761902</v>
      </c>
      <c r="C45"/>
      <c r="D45">
        <v>1999</v>
      </c>
      <c r="E45" t="e">
        <v>#N/A</v>
      </c>
      <c r="F45" t="e">
        <v>#N/A</v>
      </c>
      <c r="G45" t="e">
        <v>#N/A</v>
      </c>
      <c r="H45"/>
      <c r="I45" t="e">
        <v>#N/A</v>
      </c>
      <c r="J45" t="e">
        <v>#N/A</v>
      </c>
      <c r="K45" t="e">
        <v>#N/A</v>
      </c>
      <c r="L45" t="e">
        <v>#N/A</v>
      </c>
      <c r="M45" t="e">
        <v>#N/A</v>
      </c>
      <c r="N45" t="e">
        <v>#N/A</v>
      </c>
    </row>
    <row r="46" spans="1:14" x14ac:dyDescent="0.35">
      <c r="A46">
        <v>2000</v>
      </c>
      <c r="B46">
        <v>0.1598999947309494</v>
      </c>
      <c r="C46"/>
      <c r="D46">
        <v>2000</v>
      </c>
      <c r="E46" t="e">
        <v>#N/A</v>
      </c>
      <c r="F46" t="e">
        <v>#N/A</v>
      </c>
      <c r="G46" t="e">
        <v>#N/A</v>
      </c>
      <c r="H46"/>
      <c r="I46" t="e">
        <v>#N/A</v>
      </c>
      <c r="J46" t="e">
        <v>#N/A</v>
      </c>
      <c r="K46" t="e">
        <v>#N/A</v>
      </c>
      <c r="L46" t="e">
        <v>#N/A</v>
      </c>
      <c r="M46" t="e">
        <v>#N/A</v>
      </c>
      <c r="N46" t="e">
        <v>#N/A</v>
      </c>
    </row>
    <row r="47" spans="1:14" x14ac:dyDescent="0.35">
      <c r="A47">
        <v>2001</v>
      </c>
      <c r="B47">
        <v>0.15710000693798065</v>
      </c>
      <c r="C47">
        <v>0.99900001287460327</v>
      </c>
      <c r="D47">
        <v>2001</v>
      </c>
      <c r="E47">
        <v>0.11020476371049881</v>
      </c>
      <c r="F47">
        <v>0.11489036679267883</v>
      </c>
      <c r="G47">
        <v>0.12914569675922394</v>
      </c>
      <c r="H47"/>
      <c r="I47">
        <v>6.2946E-3</v>
      </c>
      <c r="J47">
        <v>0.12916153710401918</v>
      </c>
      <c r="K47">
        <v>0.15383636910401915</v>
      </c>
      <c r="L47">
        <v>500</v>
      </c>
      <c r="M47">
        <v>0.12916153710401918</v>
      </c>
      <c r="N47">
        <v>2.467483199999998E-2</v>
      </c>
    </row>
    <row r="48" spans="1:14" x14ac:dyDescent="0.35">
      <c r="A48">
        <v>2002</v>
      </c>
      <c r="B48">
        <v>0.14546999335289001</v>
      </c>
      <c r="C48"/>
      <c r="D48">
        <v>2002</v>
      </c>
      <c r="E48" t="e">
        <v>#N/A</v>
      </c>
      <c r="F48" t="e">
        <v>#N/A</v>
      </c>
      <c r="G48" t="e">
        <v>#N/A</v>
      </c>
      <c r="H48"/>
      <c r="I48" t="e">
        <v>#N/A</v>
      </c>
      <c r="J48" t="e">
        <v>#N/A</v>
      </c>
      <c r="K48" t="e">
        <v>#N/A</v>
      </c>
      <c r="L48" t="e">
        <v>#N/A</v>
      </c>
      <c r="M48" t="e">
        <v>#N/A</v>
      </c>
      <c r="N48" t="e">
        <v>#N/A</v>
      </c>
    </row>
    <row r="49" spans="1:14" x14ac:dyDescent="0.35">
      <c r="A49">
        <v>2003</v>
      </c>
      <c r="B49">
        <v>0.14672000706195831</v>
      </c>
      <c r="C49"/>
      <c r="D49">
        <v>2003</v>
      </c>
      <c r="E49" t="e">
        <v>#N/A</v>
      </c>
      <c r="F49" t="e">
        <v>#N/A</v>
      </c>
      <c r="G49" t="e">
        <v>#N/A</v>
      </c>
      <c r="H49"/>
      <c r="I49" t="e">
        <v>#N/A</v>
      </c>
      <c r="J49" t="e">
        <v>#N/A</v>
      </c>
      <c r="K49" t="e">
        <v>#N/A</v>
      </c>
      <c r="L49" t="e">
        <v>#N/A</v>
      </c>
      <c r="M49" t="e">
        <v>#N/A</v>
      </c>
      <c r="N49" t="e">
        <v>#N/A</v>
      </c>
    </row>
    <row r="50" spans="1:14" x14ac:dyDescent="0.35">
      <c r="A50">
        <v>2004</v>
      </c>
      <c r="B50">
        <v>0.15621000528335571</v>
      </c>
      <c r="C50">
        <v>0.99900001287460327</v>
      </c>
      <c r="D50">
        <v>2004</v>
      </c>
      <c r="E50">
        <v>0.1167864128947258</v>
      </c>
      <c r="F50">
        <v>0.11902464926242828</v>
      </c>
      <c r="G50">
        <v>0.13352856040000916</v>
      </c>
      <c r="H50"/>
      <c r="I50">
        <v>5.7214299999999996E-3</v>
      </c>
      <c r="J50">
        <v>0.13579016940592498</v>
      </c>
      <c r="K50">
        <v>0.158218175005925</v>
      </c>
      <c r="L50">
        <v>625</v>
      </c>
      <c r="M50">
        <v>0.13579016940592498</v>
      </c>
      <c r="N50">
        <v>2.2428005600000023E-2</v>
      </c>
    </row>
    <row r="51" spans="1:14" x14ac:dyDescent="0.35">
      <c r="A51">
        <v>2005</v>
      </c>
      <c r="B51">
        <v>0.16297000646591187</v>
      </c>
      <c r="C51"/>
      <c r="D51">
        <v>2005</v>
      </c>
      <c r="E51" t="e">
        <v>#N/A</v>
      </c>
      <c r="F51" t="e">
        <v>#N/A</v>
      </c>
      <c r="G51" t="e">
        <v>#N/A</v>
      </c>
      <c r="H51"/>
      <c r="I51" t="e">
        <v>#N/A</v>
      </c>
      <c r="J51" t="e">
        <v>#N/A</v>
      </c>
      <c r="K51" t="e">
        <v>#N/A</v>
      </c>
      <c r="L51" t="e">
        <v>#N/A</v>
      </c>
      <c r="M51" t="e">
        <v>#N/A</v>
      </c>
      <c r="N51" t="e">
        <v>#N/A</v>
      </c>
    </row>
    <row r="52" spans="1:14" x14ac:dyDescent="0.35">
      <c r="A52">
        <v>2006</v>
      </c>
      <c r="B52">
        <v>0.16767999529838562</v>
      </c>
      <c r="C52"/>
      <c r="D52">
        <v>2006</v>
      </c>
      <c r="E52" t="e">
        <v>#N/A</v>
      </c>
      <c r="F52" t="e">
        <v>#N/A</v>
      </c>
      <c r="G52" t="e">
        <v>#N/A</v>
      </c>
      <c r="H52"/>
      <c r="I52" t="e">
        <v>#N/A</v>
      </c>
      <c r="J52" t="e">
        <v>#N/A</v>
      </c>
      <c r="K52" t="e">
        <v>#N/A</v>
      </c>
      <c r="L52" t="e">
        <v>#N/A</v>
      </c>
      <c r="M52" t="e">
        <v>#N/A</v>
      </c>
      <c r="N52" t="e">
        <v>#N/A</v>
      </c>
    </row>
    <row r="53" spans="1:14" x14ac:dyDescent="0.35">
      <c r="A53">
        <v>2007</v>
      </c>
      <c r="B53">
        <v>0.17670999467372894</v>
      </c>
      <c r="C53">
        <v>0.99900001287460327</v>
      </c>
      <c r="D53">
        <v>2007</v>
      </c>
      <c r="E53">
        <v>0.12598304450511932</v>
      </c>
      <c r="F53">
        <v>0.13014954328536987</v>
      </c>
      <c r="G53">
        <v>0.14822684228420258</v>
      </c>
      <c r="H53"/>
      <c r="I53">
        <v>5.5814000000000002E-3</v>
      </c>
      <c r="J53">
        <v>0.15100146277967072</v>
      </c>
      <c r="K53">
        <v>0.17288055077967071</v>
      </c>
      <c r="L53">
        <v>750</v>
      </c>
      <c r="M53">
        <v>0.15100146277967072</v>
      </c>
      <c r="N53">
        <v>2.1879087999999991E-2</v>
      </c>
    </row>
    <row r="54" spans="1:14" x14ac:dyDescent="0.35">
      <c r="A54">
        <v>2008</v>
      </c>
      <c r="B54">
        <v>0.18975000083446503</v>
      </c>
      <c r="C54"/>
      <c r="D54">
        <v>2008</v>
      </c>
      <c r="E54" t="e">
        <v>#N/A</v>
      </c>
      <c r="F54" t="e">
        <v>#N/A</v>
      </c>
      <c r="G54" t="e">
        <v>#N/A</v>
      </c>
      <c r="H54"/>
      <c r="I54" t="e">
        <v>#N/A</v>
      </c>
      <c r="J54" t="e">
        <v>#N/A</v>
      </c>
      <c r="K54" t="e">
        <v>#N/A</v>
      </c>
      <c r="L54" t="e">
        <v>#N/A</v>
      </c>
      <c r="M54" t="e">
        <v>#N/A</v>
      </c>
      <c r="N54" t="e">
        <v>#N/A</v>
      </c>
    </row>
    <row r="55" spans="1:14" x14ac:dyDescent="0.35">
      <c r="A55">
        <v>2009</v>
      </c>
      <c r="B55">
        <v>0.18869000673294067</v>
      </c>
      <c r="C55"/>
      <c r="D55">
        <v>2009</v>
      </c>
      <c r="E55" t="e">
        <v>#N/A</v>
      </c>
      <c r="F55" t="e">
        <v>#N/A</v>
      </c>
      <c r="G55" t="e">
        <v>#N/A</v>
      </c>
      <c r="H55"/>
      <c r="I55" t="e">
        <v>#N/A</v>
      </c>
      <c r="J55" t="e">
        <v>#N/A</v>
      </c>
      <c r="K55" t="e">
        <v>#N/A</v>
      </c>
      <c r="L55" t="e">
        <v>#N/A</v>
      </c>
      <c r="M55" t="e">
        <v>#N/A</v>
      </c>
      <c r="N55" t="e">
        <v>#N/A</v>
      </c>
    </row>
    <row r="56" spans="1:14" x14ac:dyDescent="0.35">
      <c r="A56">
        <v>2010</v>
      </c>
      <c r="B56">
        <v>0.20708000659942627</v>
      </c>
      <c r="C56">
        <v>0.99900001287460327</v>
      </c>
      <c r="D56">
        <v>2010</v>
      </c>
      <c r="E56">
        <v>0.12847195565700531</v>
      </c>
      <c r="F56">
        <v>0.12827853858470917</v>
      </c>
      <c r="G56">
        <v>0.15056604146957397</v>
      </c>
      <c r="H56"/>
      <c r="I56">
        <v>9.0373099999999998E-3</v>
      </c>
      <c r="J56">
        <v>0.14844890130872956</v>
      </c>
      <c r="K56">
        <v>0.18387515650872954</v>
      </c>
      <c r="L56">
        <v>875</v>
      </c>
      <c r="M56">
        <v>0.14844890130872956</v>
      </c>
      <c r="N56">
        <v>3.5426255199999979E-2</v>
      </c>
    </row>
    <row r="57" spans="1:14" x14ac:dyDescent="0.35">
      <c r="A57">
        <v>2011</v>
      </c>
      <c r="B57">
        <v>0.20334999263286591</v>
      </c>
      <c r="C57"/>
      <c r="D57">
        <v>2011</v>
      </c>
      <c r="E57" t="e">
        <v>#N/A</v>
      </c>
      <c r="F57" t="e">
        <v>#N/A</v>
      </c>
      <c r="G57" t="e">
        <v>#N/A</v>
      </c>
      <c r="H57"/>
      <c r="I57" t="e">
        <v>#N/A</v>
      </c>
      <c r="J57" t="e">
        <v>#N/A</v>
      </c>
      <c r="K57" t="e">
        <v>#N/A</v>
      </c>
      <c r="L57" t="e">
        <v>#N/A</v>
      </c>
      <c r="M57" t="e">
        <v>#N/A</v>
      </c>
      <c r="N57" t="e">
        <v>#N/A</v>
      </c>
    </row>
    <row r="58" spans="1:14" x14ac:dyDescent="0.35">
      <c r="A58">
        <v>2012</v>
      </c>
      <c r="B58">
        <v>0.22008000314235687</v>
      </c>
      <c r="C58"/>
      <c r="D58">
        <v>2012</v>
      </c>
      <c r="E58" t="e">
        <v>#N/A</v>
      </c>
      <c r="F58" t="e">
        <v>#N/A</v>
      </c>
      <c r="G58" t="e">
        <v>#N/A</v>
      </c>
      <c r="H58"/>
      <c r="I58" t="e">
        <v>#N/A</v>
      </c>
      <c r="J58" t="e">
        <v>#N/A</v>
      </c>
      <c r="K58" t="e">
        <v>#N/A</v>
      </c>
      <c r="L58" t="e">
        <v>#N/A</v>
      </c>
      <c r="M58" t="e">
        <v>#N/A</v>
      </c>
      <c r="N58" t="e">
        <v>#N/A</v>
      </c>
    </row>
    <row r="59" spans="1:14" x14ac:dyDescent="0.35">
      <c r="A59">
        <v>2013</v>
      </c>
      <c r="B59" s="26" t="e">
        <v>#N/A</v>
      </c>
      <c r="C59">
        <v>0.99900001287460327</v>
      </c>
      <c r="D59">
        <v>2013</v>
      </c>
      <c r="E59">
        <v>0.1421036571264267</v>
      </c>
      <c r="F59">
        <v>0.14565137028694153</v>
      </c>
      <c r="G59">
        <v>0.16554379463195801</v>
      </c>
      <c r="H59"/>
      <c r="I59">
        <v>8.3795199999999997E-3</v>
      </c>
      <c r="J59">
        <v>0.16439718703317718</v>
      </c>
      <c r="K59">
        <v>0.19724490543317719</v>
      </c>
      <c r="L59">
        <v>1000</v>
      </c>
      <c r="M59">
        <v>0.16439718703317718</v>
      </c>
      <c r="N59">
        <v>3.2847718400000003E-2</v>
      </c>
    </row>
    <row r="60" spans="1:14" x14ac:dyDescent="0.35">
      <c r="C60"/>
      <c r="D60"/>
      <c r="E60"/>
      <c r="F60"/>
      <c r="G60"/>
      <c r="H60"/>
      <c r="L60">
        <v>1000</v>
      </c>
      <c r="M60">
        <v>0</v>
      </c>
      <c r="N60">
        <v>0</v>
      </c>
    </row>
    <row r="61" spans="1:14" x14ac:dyDescent="0.35">
      <c r="C61"/>
      <c r="D61"/>
      <c r="E61"/>
      <c r="F61"/>
      <c r="G61"/>
      <c r="H61"/>
      <c r="L61">
        <v>1000</v>
      </c>
      <c r="M61">
        <v>0</v>
      </c>
      <c r="N61">
        <v>0</v>
      </c>
    </row>
    <row r="62" spans="1:14" x14ac:dyDescent="0.35">
      <c r="C62"/>
      <c r="D62"/>
      <c r="E62"/>
      <c r="F62"/>
      <c r="G62"/>
      <c r="H62"/>
    </row>
    <row r="63" spans="1:14" x14ac:dyDescent="0.35">
      <c r="C63"/>
      <c r="D63"/>
      <c r="E63"/>
      <c r="F63"/>
      <c r="G63"/>
      <c r="H6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N20" sqref="N20"/>
    </sheetView>
  </sheetViews>
  <sheetFormatPr defaultRowHeight="14.5" x14ac:dyDescent="0.35"/>
  <sheetData>
    <row r="1" spans="1:22" ht="76" x14ac:dyDescent="0.35">
      <c r="B1" s="20" t="s">
        <v>46</v>
      </c>
      <c r="C1" s="21" t="s">
        <v>140</v>
      </c>
      <c r="D1" s="20" t="s">
        <v>141</v>
      </c>
      <c r="G1" s="20" t="s">
        <v>142</v>
      </c>
      <c r="H1" s="20" t="s">
        <v>143</v>
      </c>
      <c r="J1" s="22" t="s">
        <v>144</v>
      </c>
      <c r="K1" s="22" t="s">
        <v>145</v>
      </c>
      <c r="L1" s="20" t="s">
        <v>146</v>
      </c>
      <c r="M1" s="20" t="s">
        <v>147</v>
      </c>
      <c r="N1" s="20"/>
      <c r="O1" s="20" t="s">
        <v>46</v>
      </c>
      <c r="P1" s="20" t="s">
        <v>142</v>
      </c>
      <c r="Q1" s="20" t="s">
        <v>143</v>
      </c>
      <c r="S1" s="22" t="s">
        <v>144</v>
      </c>
      <c r="T1" s="22" t="s">
        <v>145</v>
      </c>
      <c r="U1" s="20" t="s">
        <v>146</v>
      </c>
      <c r="V1" s="20" t="s">
        <v>147</v>
      </c>
    </row>
    <row r="2" spans="1:22" x14ac:dyDescent="0.35">
      <c r="D2" s="21" t="s">
        <v>148</v>
      </c>
      <c r="E2" s="21" t="s">
        <v>149</v>
      </c>
      <c r="F2" s="21" t="s">
        <v>150</v>
      </c>
      <c r="H2">
        <v>0.99</v>
      </c>
      <c r="J2" s="23">
        <v>0.99</v>
      </c>
      <c r="K2" s="23">
        <v>0.99</v>
      </c>
      <c r="L2" s="23">
        <v>0.99</v>
      </c>
      <c r="M2" s="23">
        <v>0.99</v>
      </c>
      <c r="N2" s="23"/>
      <c r="P2" s="22">
        <v>0.999</v>
      </c>
      <c r="Q2" s="22">
        <v>0.999</v>
      </c>
      <c r="R2" s="22"/>
      <c r="S2" s="22">
        <v>0.999</v>
      </c>
      <c r="T2" s="22">
        <v>0.999</v>
      </c>
      <c r="U2" s="22">
        <v>0.999</v>
      </c>
      <c r="V2" s="22">
        <v>0.999</v>
      </c>
    </row>
    <row r="3" spans="1:22" x14ac:dyDescent="0.35">
      <c r="E3" s="21" t="s">
        <v>151</v>
      </c>
      <c r="G3" s="21" t="s">
        <v>140</v>
      </c>
      <c r="H3" s="21" t="s">
        <v>152</v>
      </c>
      <c r="J3" s="22"/>
      <c r="K3" s="24"/>
      <c r="P3" s="22"/>
      <c r="Q3" s="22"/>
    </row>
    <row r="4" spans="1:22" x14ac:dyDescent="0.35">
      <c r="A4">
        <v>1988</v>
      </c>
      <c r="B4">
        <f>[1]Administrative!E3</f>
        <v>0.15493338921325045</v>
      </c>
      <c r="J4" s="25">
        <f>G5/C5</f>
        <v>0.16500479784487876</v>
      </c>
      <c r="K4" s="25">
        <f>H5/(F5+E5+D5)</f>
        <v>0.15451404141947675</v>
      </c>
      <c r="L4">
        <f>[1]StataOut_income!AQ20</f>
        <v>0.17511354386806488</v>
      </c>
      <c r="M4">
        <f>[1]StataOut_income!AR20</f>
        <v>0.1888270229101181</v>
      </c>
      <c r="O4">
        <v>6.7990305904861006E-2</v>
      </c>
      <c r="S4">
        <f>P5/C5</f>
        <v>7.3897250778463083E-2</v>
      </c>
      <c r="T4">
        <f>Q5/SUM(D5:F5)</f>
        <v>7.0582854443222473E-2</v>
      </c>
      <c r="U4">
        <f>[1]StataOut_income!AQ38</f>
        <v>8.1612609326839447E-2</v>
      </c>
      <c r="V4">
        <f>[1]StataOut_income!AR38</f>
        <v>8.668673038482666E-2</v>
      </c>
    </row>
    <row r="5" spans="1:22" x14ac:dyDescent="0.35">
      <c r="A5">
        <v>1989</v>
      </c>
      <c r="B5">
        <f>[1]Administrative!E4</f>
        <v>0.14486443962630338</v>
      </c>
      <c r="C5">
        <f>[1]StataOut_income!AJ20</f>
        <v>3613.123291015625</v>
      </c>
      <c r="D5">
        <f>[1]StataOut_income!AP20</f>
        <v>3851.36865234375</v>
      </c>
      <c r="E5">
        <v>56.8</v>
      </c>
      <c r="F5">
        <v>32.200000000000003</v>
      </c>
      <c r="G5">
        <f>[1]StataOut_income!AI20</f>
        <v>596.18267822265625</v>
      </c>
      <c r="H5">
        <f>[1]StataOut_income!AO20</f>
        <v>608.84228515625</v>
      </c>
      <c r="J5" t="e">
        <f>NA()</f>
        <v>#N/A</v>
      </c>
      <c r="K5" t="e">
        <f>NA()</f>
        <v>#N/A</v>
      </c>
      <c r="L5" t="e">
        <f>NA()</f>
        <v>#N/A</v>
      </c>
      <c r="M5" t="e">
        <f>NA()</f>
        <v>#N/A</v>
      </c>
      <c r="O5">
        <v>5.999407496887639E-2</v>
      </c>
      <c r="P5">
        <f>[1]StataOut_income!AI38</f>
        <v>266.9998779296875</v>
      </c>
      <c r="Q5">
        <f>[1]StataOut_income!AO38</f>
        <v>278.12246704101562</v>
      </c>
      <c r="S5" t="e">
        <f>NA()</f>
        <v>#N/A</v>
      </c>
      <c r="T5" t="e">
        <f>NA()</f>
        <v>#N/A</v>
      </c>
      <c r="U5" t="e">
        <f>NA()</f>
        <v>#N/A</v>
      </c>
      <c r="V5" t="e">
        <f>NA()</f>
        <v>#N/A</v>
      </c>
    </row>
    <row r="6" spans="1:22" x14ac:dyDescent="0.35">
      <c r="A6">
        <v>1990</v>
      </c>
      <c r="B6">
        <f>[1]Administrative!E5</f>
        <v>0.14329641264701634</v>
      </c>
      <c r="J6" t="e">
        <f>NA()</f>
        <v>#N/A</v>
      </c>
      <c r="K6" t="e">
        <f>NA()</f>
        <v>#N/A</v>
      </c>
      <c r="L6" t="e">
        <f>NA()</f>
        <v>#N/A</v>
      </c>
      <c r="M6" t="e">
        <f>NA()</f>
        <v>#N/A</v>
      </c>
      <c r="O6">
        <v>5.8245139041904224E-2</v>
      </c>
      <c r="S6" t="e">
        <f>NA()</f>
        <v>#N/A</v>
      </c>
      <c r="T6" t="e">
        <f>NA()</f>
        <v>#N/A</v>
      </c>
      <c r="U6" t="e">
        <f>NA()</f>
        <v>#N/A</v>
      </c>
      <c r="V6" t="e">
        <f>NA()</f>
        <v>#N/A</v>
      </c>
    </row>
    <row r="7" spans="1:22" x14ac:dyDescent="0.35">
      <c r="A7">
        <v>1991</v>
      </c>
      <c r="B7">
        <f>[1]Administrative!E6</f>
        <v>0.1336069026115955</v>
      </c>
      <c r="J7" s="25">
        <f>G8/C8</f>
        <v>0.1171847635569756</v>
      </c>
      <c r="K7" s="25">
        <f>H8/(F8+E8+D8)</f>
        <v>0.10734484160737595</v>
      </c>
      <c r="L7">
        <f>[1]StataOut_income!AQ21</f>
        <v>0.12718319892883301</v>
      </c>
      <c r="M7">
        <f>[1]StataOut_income!AR21</f>
        <v>0.14227382838726044</v>
      </c>
      <c r="O7">
        <v>5.1228214941781251E-2</v>
      </c>
      <c r="S7">
        <f>P8/C8</f>
        <v>3.7520117721809479E-2</v>
      </c>
      <c r="T7">
        <f>Q8/SUM(D8:F8)</f>
        <v>3.5955727500426297E-2</v>
      </c>
      <c r="U7">
        <f>[1]StataOut_income!AQ39</f>
        <v>4.2297553271055222E-2</v>
      </c>
      <c r="V7">
        <f>[1]StataOut_income!AR39</f>
        <v>4.6799913048744202E-2</v>
      </c>
    </row>
    <row r="8" spans="1:22" x14ac:dyDescent="0.35">
      <c r="A8">
        <v>1992</v>
      </c>
      <c r="B8">
        <f>[1]Administrative!E7</f>
        <v>0.14670843575107489</v>
      </c>
      <c r="C8">
        <f>[1]StataOut_income!AJ21</f>
        <v>3743.680908203125</v>
      </c>
      <c r="D8">
        <f>[1]StataOut_income!AP21</f>
        <v>4067.416259765625</v>
      </c>
      <c r="E8">
        <v>102.1</v>
      </c>
      <c r="F8">
        <v>48.1</v>
      </c>
      <c r="G8">
        <f>[1]StataOut_income!AI21</f>
        <v>438.70236206054687</v>
      </c>
      <c r="H8">
        <f>[1]StataOut_income!AO21</f>
        <v>452.73934936523437</v>
      </c>
      <c r="J8" t="e">
        <f>NA()</f>
        <v>#N/A</v>
      </c>
      <c r="K8" t="e">
        <f>NA()</f>
        <v>#N/A</v>
      </c>
      <c r="L8" t="e">
        <f>NA()</f>
        <v>#N/A</v>
      </c>
      <c r="M8" t="e">
        <f>NA()</f>
        <v>#N/A</v>
      </c>
      <c r="O8">
        <v>6.031504724745379E-2</v>
      </c>
      <c r="P8">
        <f>[1]StataOut_income!AI39</f>
        <v>140.46334838867187</v>
      </c>
      <c r="Q8">
        <f>[1]StataOut_income!AO39</f>
        <v>151.6474609375</v>
      </c>
      <c r="S8" t="e">
        <f>NA()</f>
        <v>#N/A</v>
      </c>
      <c r="T8" t="e">
        <f>NA()</f>
        <v>#N/A</v>
      </c>
      <c r="U8" t="e">
        <f>NA()</f>
        <v>#N/A</v>
      </c>
      <c r="V8" t="e">
        <f>NA()</f>
        <v>#N/A</v>
      </c>
    </row>
    <row r="9" spans="1:22" x14ac:dyDescent="0.35">
      <c r="A9">
        <v>1993</v>
      </c>
      <c r="B9">
        <f>[1]Administrative!E8</f>
        <v>0.14236902926573161</v>
      </c>
      <c r="J9" t="e">
        <f>NA()</f>
        <v>#N/A</v>
      </c>
      <c r="K9" t="e">
        <f>NA()</f>
        <v>#N/A</v>
      </c>
      <c r="L9" t="e">
        <f>NA()</f>
        <v>#N/A</v>
      </c>
      <c r="M9" t="e">
        <f>NA()</f>
        <v>#N/A</v>
      </c>
      <c r="O9">
        <v>5.730691489039344E-2</v>
      </c>
      <c r="S9" t="e">
        <f>NA()</f>
        <v>#N/A</v>
      </c>
      <c r="T9" t="e">
        <f>NA()</f>
        <v>#N/A</v>
      </c>
      <c r="U9" t="e">
        <f>NA()</f>
        <v>#N/A</v>
      </c>
      <c r="V9" t="e">
        <f>NA()</f>
        <v>#N/A</v>
      </c>
    </row>
    <row r="10" spans="1:22" x14ac:dyDescent="0.35">
      <c r="A10">
        <v>1994</v>
      </c>
      <c r="B10">
        <f>[1]Administrative!E9</f>
        <v>0.14231929403424462</v>
      </c>
      <c r="J10" s="25">
        <f>G11/C11</f>
        <v>0.14271888172725736</v>
      </c>
      <c r="K10" s="25">
        <f>H11/(F11+E11+D11)</f>
        <v>0.12764761381753051</v>
      </c>
      <c r="L10">
        <f>[1]StataOut_income!AQ22</f>
        <v>0.15014223754405975</v>
      </c>
      <c r="M10">
        <f>[1]StataOut_income!AR22</f>
        <v>0.16417376697063446</v>
      </c>
      <c r="O10">
        <v>5.7039958392342764E-2</v>
      </c>
      <c r="S10">
        <f>P11/C11</f>
        <v>6.0140139318761013E-2</v>
      </c>
      <c r="T10">
        <f>Q11/SUM(D11:F11)</f>
        <v>5.4492676177448372E-2</v>
      </c>
      <c r="U10">
        <f>[1]StataOut_income!AQ40</f>
        <v>6.3118487596511841E-2</v>
      </c>
      <c r="V10">
        <f>[1]StataOut_income!AR40</f>
        <v>6.8284414708614349E-2</v>
      </c>
    </row>
    <row r="11" spans="1:22" x14ac:dyDescent="0.35">
      <c r="A11">
        <v>1995</v>
      </c>
      <c r="B11">
        <f>[1]Administrative!E10</f>
        <v>0.15234</v>
      </c>
      <c r="C11">
        <f>[1]StataOut_income!AJ22</f>
        <v>4312.69873046875</v>
      </c>
      <c r="D11">
        <f>[1]StataOut_income!AP22</f>
        <v>4735.6474609375</v>
      </c>
      <c r="E11">
        <v>144.9</v>
      </c>
      <c r="F11">
        <v>63.8</v>
      </c>
      <c r="G11">
        <f>[1]StataOut_income!AI22</f>
        <v>615.5035400390625</v>
      </c>
      <c r="H11">
        <f>[1]StataOut_income!AO22</f>
        <v>631.1341552734375</v>
      </c>
      <c r="J11" t="e">
        <f>NA()</f>
        <v>#N/A</v>
      </c>
      <c r="K11" t="e">
        <f>NA()</f>
        <v>#N/A</v>
      </c>
      <c r="L11" t="e">
        <f>NA()</f>
        <v>#N/A</v>
      </c>
      <c r="M11" t="e">
        <f>NA()</f>
        <v>#N/A</v>
      </c>
      <c r="O11">
        <v>6.2060000000000004E-2</v>
      </c>
      <c r="P11">
        <f>[1]StataOut_income!AI40</f>
        <v>259.36630249023437</v>
      </c>
      <c r="Q11">
        <f>[1]StataOut_income!AO40</f>
        <v>269.43072509765625</v>
      </c>
      <c r="S11" t="e">
        <f>NA()</f>
        <v>#N/A</v>
      </c>
      <c r="T11" t="e">
        <f>NA()</f>
        <v>#N/A</v>
      </c>
      <c r="U11" t="e">
        <f>NA()</f>
        <v>#N/A</v>
      </c>
      <c r="V11" t="e">
        <f>NA()</f>
        <v>#N/A</v>
      </c>
    </row>
    <row r="12" spans="1:22" x14ac:dyDescent="0.35">
      <c r="A12">
        <v>1996</v>
      </c>
      <c r="B12">
        <f>[1]Administrative!E11</f>
        <v>0.16687000000000002</v>
      </c>
      <c r="J12" t="e">
        <f>NA()</f>
        <v>#N/A</v>
      </c>
      <c r="K12" t="e">
        <f>NA()</f>
        <v>#N/A</v>
      </c>
      <c r="L12" t="e">
        <f>NA()</f>
        <v>#N/A</v>
      </c>
      <c r="M12" t="e">
        <f>NA()</f>
        <v>#N/A</v>
      </c>
      <c r="O12">
        <v>7.2400000000000006E-2</v>
      </c>
      <c r="S12" t="e">
        <f>NA()</f>
        <v>#N/A</v>
      </c>
      <c r="T12" t="e">
        <f>NA()</f>
        <v>#N/A</v>
      </c>
      <c r="U12" t="e">
        <f>NA()</f>
        <v>#N/A</v>
      </c>
      <c r="V12" t="e">
        <f>NA()</f>
        <v>#N/A</v>
      </c>
    </row>
    <row r="13" spans="1:22" x14ac:dyDescent="0.35">
      <c r="A13">
        <v>1997</v>
      </c>
      <c r="B13">
        <f>[1]Administrative!E12</f>
        <v>0.18015</v>
      </c>
      <c r="J13" s="25">
        <f>G14/C14</f>
        <v>0.16783154033190983</v>
      </c>
      <c r="K13" s="25">
        <f>H14/(F14+E14+D14)</f>
        <v>0.15264821178888119</v>
      </c>
      <c r="L13">
        <f>[1]StataOut_income!AQ23</f>
        <v>0.18051277101039886</v>
      </c>
      <c r="M13">
        <f>[1]StataOut_income!AR23</f>
        <v>0.19699917733669281</v>
      </c>
      <c r="O13">
        <v>8.1850000000000006E-2</v>
      </c>
      <c r="S13">
        <f>P14/C14</f>
        <v>6.2094665863132815E-2</v>
      </c>
      <c r="T13">
        <f>Q14/SUM(D14:F14)</f>
        <v>5.8612146514780424E-2</v>
      </c>
      <c r="U13">
        <f>[1]StataOut_income!AQ41</f>
        <v>6.9990813732147217E-2</v>
      </c>
      <c r="V13">
        <f>[1]StataOut_income!AR41</f>
        <v>7.7259697020053864E-2</v>
      </c>
    </row>
    <row r="14" spans="1:22" x14ac:dyDescent="0.35">
      <c r="A14">
        <v>1998</v>
      </c>
      <c r="B14">
        <f>[1]Administrative!E13</f>
        <v>0.19088000000000002</v>
      </c>
      <c r="C14">
        <f>[1]StataOut_income!AJ23</f>
        <v>5378.2607421875</v>
      </c>
      <c r="D14">
        <f>[1]StataOut_income!AP23</f>
        <v>5865.2412109375</v>
      </c>
      <c r="E14">
        <v>168.3</v>
      </c>
      <c r="F14">
        <v>75.899999999999991</v>
      </c>
      <c r="G14">
        <f>[1]StataOut_income!AI23</f>
        <v>902.64178466796875</v>
      </c>
      <c r="H14">
        <f>[1]StataOut_income!AO23</f>
        <v>932.59527587890625</v>
      </c>
      <c r="J14" t="e">
        <f>NA()</f>
        <v>#N/A</v>
      </c>
      <c r="K14" t="e">
        <f>NA()</f>
        <v>#N/A</v>
      </c>
      <c r="L14" t="e">
        <f>NA()</f>
        <v>#N/A</v>
      </c>
      <c r="M14" t="e">
        <f>NA()</f>
        <v>#N/A</v>
      </c>
      <c r="O14">
        <v>8.9959999999999998E-2</v>
      </c>
      <c r="P14">
        <f>[1]StataOut_income!AI41</f>
        <v>333.9613037109375</v>
      </c>
      <c r="Q14">
        <f>[1]StataOut_income!AO41</f>
        <v>358.08746337890625</v>
      </c>
      <c r="S14" t="e">
        <f>NA()</f>
        <v>#N/A</v>
      </c>
      <c r="T14" t="e">
        <f>NA()</f>
        <v>#N/A</v>
      </c>
      <c r="U14" t="e">
        <f>NA()</f>
        <v>#N/A</v>
      </c>
      <c r="V14" t="e">
        <f>NA()</f>
        <v>#N/A</v>
      </c>
    </row>
    <row r="15" spans="1:22" x14ac:dyDescent="0.35">
      <c r="A15">
        <v>1999</v>
      </c>
      <c r="B15">
        <f>[1]Administrative!E14</f>
        <v>0.20044000000000001</v>
      </c>
      <c r="J15" t="e">
        <f>NA()</f>
        <v>#N/A</v>
      </c>
      <c r="K15" t="e">
        <f>NA()</f>
        <v>#N/A</v>
      </c>
      <c r="L15" t="e">
        <f>NA()</f>
        <v>#N/A</v>
      </c>
      <c r="M15" t="e">
        <f>NA()</f>
        <v>#N/A</v>
      </c>
      <c r="O15">
        <v>9.622E-2</v>
      </c>
      <c r="S15" t="e">
        <f>NA()</f>
        <v>#N/A</v>
      </c>
      <c r="T15" t="e">
        <f>NA()</f>
        <v>#N/A</v>
      </c>
      <c r="U15" t="e">
        <f>NA()</f>
        <v>#N/A</v>
      </c>
      <c r="V15" t="e">
        <f>NA()</f>
        <v>#N/A</v>
      </c>
    </row>
    <row r="16" spans="1:22" x14ac:dyDescent="0.35">
      <c r="A16">
        <v>2000</v>
      </c>
      <c r="B16">
        <f>[1]Administrative!E15</f>
        <v>0.21521000000000001</v>
      </c>
      <c r="J16" s="25">
        <f>G17/C17</f>
        <v>0.1881923511556387</v>
      </c>
      <c r="K16" s="25">
        <f>H17/(F17+E17+D17)</f>
        <v>0.17174675920597024</v>
      </c>
      <c r="L16">
        <f>[1]StataOut_income!AQ24</f>
        <v>0.1999938040971756</v>
      </c>
      <c r="M16">
        <f>[1]StataOut_income!AR24</f>
        <v>0.21868494153022766</v>
      </c>
      <c r="O16">
        <v>0.10877000000000001</v>
      </c>
      <c r="S16">
        <f>P17/C17</f>
        <v>6.9315788605153056E-2</v>
      </c>
      <c r="T16">
        <f>Q17/SUM(D17:F17)</f>
        <v>6.491967316066502E-2</v>
      </c>
      <c r="U16">
        <f>[1]StataOut_income!AQ42</f>
        <v>7.627473771572113E-2</v>
      </c>
      <c r="V16">
        <f>[1]StataOut_income!AR42</f>
        <v>8.4341816604137421E-2</v>
      </c>
    </row>
    <row r="17" spans="1:22" x14ac:dyDescent="0.35">
      <c r="A17">
        <v>2001</v>
      </c>
      <c r="B17">
        <f>[1]Administrative!E16</f>
        <v>0.1822</v>
      </c>
      <c r="C17">
        <f>[1]StataOut_income!AJ24</f>
        <v>7042.1943359375</v>
      </c>
      <c r="D17">
        <f>[1]StataOut_income!AP24</f>
        <v>7614.34375</v>
      </c>
      <c r="E17">
        <v>205</v>
      </c>
      <c r="F17">
        <v>81.099999999999994</v>
      </c>
      <c r="G17">
        <f>[1]StataOut_income!AI24</f>
        <v>1325.287109375</v>
      </c>
      <c r="H17">
        <f>[1]StataOut_income!AO24</f>
        <v>1356.8756103515625</v>
      </c>
      <c r="J17" t="e">
        <f>NA()</f>
        <v>#N/A</v>
      </c>
      <c r="K17" t="e">
        <f>NA()</f>
        <v>#N/A</v>
      </c>
      <c r="L17" t="e">
        <f>NA()</f>
        <v>#N/A</v>
      </c>
      <c r="M17" t="e">
        <f>NA()</f>
        <v>#N/A</v>
      </c>
      <c r="O17">
        <v>8.3690000000000001E-2</v>
      </c>
      <c r="P17">
        <f>[1]StataOut_income!AI42</f>
        <v>488.13525390625</v>
      </c>
      <c r="Q17">
        <f>[1]StataOut_income!AO42</f>
        <v>512.89422607421875</v>
      </c>
      <c r="S17" t="e">
        <f>NA()</f>
        <v>#N/A</v>
      </c>
      <c r="T17" t="e">
        <f>NA()</f>
        <v>#N/A</v>
      </c>
      <c r="U17" t="e">
        <f>NA()</f>
        <v>#N/A</v>
      </c>
      <c r="V17" t="e">
        <f>NA()</f>
        <v>#N/A</v>
      </c>
    </row>
    <row r="18" spans="1:22" x14ac:dyDescent="0.35">
      <c r="A18">
        <v>2002</v>
      </c>
      <c r="B18">
        <f>[1]Administrative!E17</f>
        <v>0.16864999999999999</v>
      </c>
      <c r="J18" t="e">
        <f>NA()</f>
        <v>#N/A</v>
      </c>
      <c r="K18" t="e">
        <f>NA()</f>
        <v>#N/A</v>
      </c>
      <c r="L18" t="e">
        <f>NA()</f>
        <v>#N/A</v>
      </c>
      <c r="M18" t="e">
        <f>NA()</f>
        <v>#N/A</v>
      </c>
      <c r="O18">
        <v>7.3410000000000003E-2</v>
      </c>
      <c r="S18" t="e">
        <f>NA()</f>
        <v>#N/A</v>
      </c>
      <c r="T18" t="e">
        <f>NA()</f>
        <v>#N/A</v>
      </c>
      <c r="U18" t="e">
        <f>NA()</f>
        <v>#N/A</v>
      </c>
      <c r="V18" t="e">
        <f>NA()</f>
        <v>#N/A</v>
      </c>
    </row>
    <row r="19" spans="1:22" x14ac:dyDescent="0.35">
      <c r="A19">
        <v>2003</v>
      </c>
      <c r="B19">
        <f>[1]Administrative!E18</f>
        <v>0.17527999999999999</v>
      </c>
      <c r="J19" s="25">
        <f>G20/C20</f>
        <v>0.17155011835178877</v>
      </c>
      <c r="K19" s="25">
        <f>H20/(F20+E20+D20)</f>
        <v>0.15443536220859327</v>
      </c>
      <c r="L19">
        <f>[1]StataOut_income!AQ25</f>
        <v>0.18334707617759705</v>
      </c>
      <c r="M19">
        <f>[1]StataOut_income!AR25</f>
        <v>0.20060780644416809</v>
      </c>
      <c r="O19">
        <v>7.8670000000000004E-2</v>
      </c>
      <c r="S19">
        <f>P20/C20</f>
        <v>6.50808322746535E-2</v>
      </c>
      <c r="T19">
        <f>Q20/SUM(D20:F20)</f>
        <v>6.0329139629651488E-2</v>
      </c>
      <c r="U19">
        <f>[1]StataOut_income!AQ43</f>
        <v>7.2533205151557922E-2</v>
      </c>
      <c r="V19">
        <f>[1]StataOut_income!AR43</f>
        <v>8.0683521926403046E-2</v>
      </c>
    </row>
    <row r="20" spans="1:22" x14ac:dyDescent="0.35">
      <c r="A20">
        <v>2004</v>
      </c>
      <c r="B20">
        <f>[1]Administrative!E19</f>
        <v>0.19753000000000001</v>
      </c>
      <c r="C20">
        <f>[1]StataOut_income!AJ25</f>
        <v>7726.1552734375</v>
      </c>
      <c r="D20">
        <f>[1]StataOut_income!AP25</f>
        <v>8449.9326171875</v>
      </c>
      <c r="E20">
        <v>274</v>
      </c>
      <c r="F20">
        <v>111.4</v>
      </c>
      <c r="G20">
        <f>[1]StataOut_income!AI25</f>
        <v>1325.4228515625</v>
      </c>
      <c r="H20">
        <f>[1]StataOut_income!AO25</f>
        <v>1364.48779296875</v>
      </c>
      <c r="J20" t="e">
        <f>NA()</f>
        <v>#N/A</v>
      </c>
      <c r="K20" t="e">
        <f>NA()</f>
        <v>#N/A</v>
      </c>
      <c r="L20" t="e">
        <f>NA()</f>
        <v>#N/A</v>
      </c>
      <c r="M20" t="e">
        <f>NA()</f>
        <v>#N/A</v>
      </c>
      <c r="O20">
        <v>9.4649999999999998E-2</v>
      </c>
      <c r="P20">
        <f>[1]StataOut_income!AI43</f>
        <v>502.82461547851562</v>
      </c>
      <c r="Q20">
        <f>[1]StataOut_income!AO43</f>
        <v>533.02801513671875</v>
      </c>
      <c r="S20" t="e">
        <f>NA()</f>
        <v>#N/A</v>
      </c>
      <c r="T20" t="e">
        <f>NA()</f>
        <v>#N/A</v>
      </c>
      <c r="U20" t="e">
        <f>NA()</f>
        <v>#N/A</v>
      </c>
      <c r="V20" t="e">
        <f>NA()</f>
        <v>#N/A</v>
      </c>
    </row>
    <row r="21" spans="1:22" x14ac:dyDescent="0.35">
      <c r="A21">
        <v>2005</v>
      </c>
      <c r="B21">
        <f>[1]Administrative!E20</f>
        <v>0.21915999999999999</v>
      </c>
      <c r="J21" t="e">
        <f>NA()</f>
        <v>#N/A</v>
      </c>
      <c r="K21" t="e">
        <f>NA()</f>
        <v>#N/A</v>
      </c>
      <c r="L21" t="e">
        <f>NA()</f>
        <v>#N/A</v>
      </c>
      <c r="M21" t="e">
        <f>NA()</f>
        <v>#N/A</v>
      </c>
      <c r="O21">
        <v>0.10983999999999999</v>
      </c>
      <c r="S21" t="e">
        <f>NA()</f>
        <v>#N/A</v>
      </c>
      <c r="T21" t="e">
        <f>NA()</f>
        <v>#N/A</v>
      </c>
      <c r="U21" t="e">
        <f>NA()</f>
        <v>#N/A</v>
      </c>
      <c r="V21" t="e">
        <f>NA()</f>
        <v>#N/A</v>
      </c>
    </row>
    <row r="22" spans="1:22" x14ac:dyDescent="0.35">
      <c r="A22">
        <v>2006</v>
      </c>
      <c r="B22">
        <f>[1]Administrative!E21</f>
        <v>0.22823000000000002</v>
      </c>
      <c r="J22" s="25">
        <f>G23/C23</f>
        <v>0.2141085002068695</v>
      </c>
      <c r="K22" s="25">
        <f>H23/(F23+E23+D23)</f>
        <v>0.19308766182091724</v>
      </c>
      <c r="L22">
        <f>[1]StataOut_income!AQ26</f>
        <v>0.22971120476722717</v>
      </c>
      <c r="M22">
        <f>[1]StataOut_income!AR26</f>
        <v>0.2509610652923584</v>
      </c>
      <c r="O22">
        <v>0.11588</v>
      </c>
      <c r="S22">
        <f>P23/C23</f>
        <v>8.0353958289647476E-2</v>
      </c>
      <c r="T22">
        <f>Q23/SUM(D23:F23)</f>
        <v>7.5430850196313612E-2</v>
      </c>
      <c r="U22">
        <f>[1]StataOut_income!AQ44</f>
        <v>9.0710744261741638E-2</v>
      </c>
      <c r="V22">
        <f>[1]StataOut_income!AR44</f>
        <v>0.10137694329023361</v>
      </c>
    </row>
    <row r="23" spans="1:22" x14ac:dyDescent="0.35">
      <c r="A23">
        <v>2007</v>
      </c>
      <c r="B23">
        <f>[1]Administrative!E22</f>
        <v>0.23502999999999999</v>
      </c>
      <c r="C23">
        <f>[1]StataOut_income!AJ26</f>
        <v>9514.5087890625</v>
      </c>
      <c r="D23">
        <f>[1]StataOut_income!AP26</f>
        <v>10466.4873046875</v>
      </c>
      <c r="E23">
        <v>311.2</v>
      </c>
      <c r="F23">
        <v>140.39999999999998</v>
      </c>
      <c r="G23">
        <f>[1]StataOut_income!AI26</f>
        <v>2037.13720703125</v>
      </c>
      <c r="H23">
        <f>[1]StataOut_income!AO26</f>
        <v>2108.14794921875</v>
      </c>
      <c r="J23" t="e">
        <f>NA()</f>
        <v>#N/A</v>
      </c>
      <c r="K23" t="e">
        <f>NA()</f>
        <v>#N/A</v>
      </c>
      <c r="L23" t="e">
        <f>NA()</f>
        <v>#N/A</v>
      </c>
      <c r="M23" t="e">
        <f>NA()</f>
        <v>#N/A</v>
      </c>
      <c r="O23">
        <v>0.12275</v>
      </c>
      <c r="P23">
        <f>[1]StataOut_income!AI44</f>
        <v>764.5284423828125</v>
      </c>
      <c r="Q23">
        <f>[1]StataOut_income!AO44</f>
        <v>823.56060791015625</v>
      </c>
      <c r="S23" t="e">
        <f>NA()</f>
        <v>#N/A</v>
      </c>
      <c r="T23" t="e">
        <f>NA()</f>
        <v>#N/A</v>
      </c>
      <c r="U23" t="e">
        <f>NA()</f>
        <v>#N/A</v>
      </c>
      <c r="V23" t="e">
        <f>NA()</f>
        <v>#N/A</v>
      </c>
    </row>
    <row r="24" spans="1:22" x14ac:dyDescent="0.35">
      <c r="A24">
        <v>2008</v>
      </c>
      <c r="B24">
        <f>[1]Administrative!E23</f>
        <v>0.20946000000000001</v>
      </c>
      <c r="J24" t="e">
        <f>NA()</f>
        <v>#N/A</v>
      </c>
      <c r="K24" t="e">
        <f>NA()</f>
        <v>#N/A</v>
      </c>
      <c r="L24" t="e">
        <f>NA()</f>
        <v>#N/A</v>
      </c>
      <c r="M24" t="e">
        <f>NA()</f>
        <v>#N/A</v>
      </c>
      <c r="O24">
        <v>0.10400000000000001</v>
      </c>
      <c r="S24" t="e">
        <f>NA()</f>
        <v>#N/A</v>
      </c>
      <c r="T24" t="e">
        <f>NA()</f>
        <v>#N/A</v>
      </c>
      <c r="U24" t="e">
        <f>NA()</f>
        <v>#N/A</v>
      </c>
      <c r="V24" t="e">
        <f>NA()</f>
        <v>#N/A</v>
      </c>
    </row>
    <row r="25" spans="1:22" x14ac:dyDescent="0.35">
      <c r="A25">
        <v>2009</v>
      </c>
      <c r="B25">
        <f>[1]Administrative!E24</f>
        <v>0.18118999999999999</v>
      </c>
      <c r="J25" s="25">
        <f>G26/C26</f>
        <v>0.1728617552923887</v>
      </c>
      <c r="K25" s="25">
        <f>H26/(F26+E26+D26)</f>
        <v>0.15106302932457369</v>
      </c>
      <c r="L25">
        <f>[1]StataOut_income!AQ27</f>
        <v>0.19029213488101959</v>
      </c>
      <c r="M25">
        <f>[1]StataOut_income!AR27</f>
        <v>0.2133617103099823</v>
      </c>
      <c r="O25">
        <v>8.2949999999999996E-2</v>
      </c>
      <c r="S25">
        <f>P26/C26</f>
        <v>5.8929753779348351E-2</v>
      </c>
      <c r="T25">
        <f>Q26/SUM(D26:F26)</f>
        <v>5.3957111617864165E-2</v>
      </c>
      <c r="U25">
        <f>[1]StataOut_income!AQ45</f>
        <v>6.8714737892150879E-2</v>
      </c>
      <c r="V25">
        <f>[1]StataOut_income!AR45</f>
        <v>7.7501647174358368E-2</v>
      </c>
    </row>
    <row r="26" spans="1:22" x14ac:dyDescent="0.35">
      <c r="A26">
        <v>2010</v>
      </c>
      <c r="B26">
        <f>[1]Administrative!E25</f>
        <v>0.19863</v>
      </c>
      <c r="C26">
        <f>[1]StataOut_income!AJ27</f>
        <v>9082.4990234375</v>
      </c>
      <c r="D26">
        <f>[1]StataOut_income!AP27</f>
        <v>10175.716796875</v>
      </c>
      <c r="E26">
        <v>383.5</v>
      </c>
      <c r="F26">
        <v>232.7</v>
      </c>
      <c r="G26">
        <f>[1]StataOut_income!AI27</f>
        <v>1570.0167236328125</v>
      </c>
      <c r="H26">
        <f>[1]StataOut_income!AO27</f>
        <v>1630.2596435546875</v>
      </c>
      <c r="J26" t="e">
        <f>NA()</f>
        <v>#N/A</v>
      </c>
      <c r="K26" t="e">
        <f>NA()</f>
        <v>#N/A</v>
      </c>
      <c r="L26" t="e">
        <f>NA()</f>
        <v>#N/A</v>
      </c>
      <c r="M26" t="e">
        <f>NA()</f>
        <v>#N/A</v>
      </c>
      <c r="O26">
        <v>9.6579999999999999E-2</v>
      </c>
      <c r="P26">
        <f>[1]StataOut_income!AI45</f>
        <v>535.22943115234375</v>
      </c>
      <c r="Q26">
        <f>[1]StataOut_income!AO45</f>
        <v>582.3006591796875</v>
      </c>
      <c r="S26" t="e">
        <f>NA()</f>
        <v>#N/A</v>
      </c>
      <c r="T26" t="e">
        <f>NA()</f>
        <v>#N/A</v>
      </c>
      <c r="U26" t="e">
        <f>NA()</f>
        <v>#N/A</v>
      </c>
      <c r="V26" t="e">
        <f>NA()</f>
        <v>#N/A</v>
      </c>
    </row>
    <row r="27" spans="1:22" x14ac:dyDescent="0.35">
      <c r="A27">
        <v>2011</v>
      </c>
      <c r="B27">
        <f>[1]Administrative!E26</f>
        <v>0.19646999999999998</v>
      </c>
      <c r="J27" t="e">
        <f>NA()</f>
        <v>#N/A</v>
      </c>
      <c r="K27" t="e">
        <f>NA()</f>
        <v>#N/A</v>
      </c>
      <c r="L27" t="e">
        <f>NA()</f>
        <v>#N/A</v>
      </c>
      <c r="M27" t="e">
        <f>NA()</f>
        <v>#N/A</v>
      </c>
      <c r="O27">
        <v>9.2660000000000006E-2</v>
      </c>
      <c r="S27" t="e">
        <f>NA()</f>
        <v>#N/A</v>
      </c>
      <c r="T27" t="e">
        <f>NA()</f>
        <v>#N/A</v>
      </c>
      <c r="U27" t="e">
        <f>NA()</f>
        <v>#N/A</v>
      </c>
      <c r="V27" t="e">
        <f>NA()</f>
        <v>#N/A</v>
      </c>
    </row>
    <row r="28" spans="1:22" x14ac:dyDescent="0.35">
      <c r="A28">
        <v>2012</v>
      </c>
      <c r="B28">
        <f>[1]Administrative!E27</f>
        <v>0.22827999999999998</v>
      </c>
      <c r="J28" s="25">
        <f>G29/C29</f>
        <v>0.20242217782962893</v>
      </c>
      <c r="K28" s="25">
        <f>H29/(F29+E29+D29)</f>
        <v>0.17826136964642053</v>
      </c>
      <c r="L28">
        <f>[1]StataOut_income!AQ28</f>
        <v>0.22347021102905273</v>
      </c>
      <c r="M28">
        <f>[1]StataOut_income!AR28</f>
        <v>0.24726127088069916</v>
      </c>
      <c r="O28">
        <v>0.11799999999999999</v>
      </c>
      <c r="S28">
        <f>P29/C29</f>
        <v>8.6609685529375188E-2</v>
      </c>
      <c r="T28">
        <f>Q29/SUM(D29:F29)</f>
        <v>7.8884047926625123E-2</v>
      </c>
      <c r="U28">
        <f>[1]StataOut_income!AQ46</f>
        <v>9.9857412278652191E-2</v>
      </c>
      <c r="V28">
        <f>[1]StataOut_income!AR46</f>
        <v>0.10888786613941193</v>
      </c>
    </row>
    <row r="29" spans="1:22" x14ac:dyDescent="0.35">
      <c r="A29">
        <v>2013</v>
      </c>
      <c r="C29">
        <f>[1]StataOut_income!AJ28</f>
        <v>10526.9296875</v>
      </c>
      <c r="D29">
        <f>[1]StataOut_income!AP28</f>
        <v>11752.53125</v>
      </c>
      <c r="E29">
        <v>431.3</v>
      </c>
      <c r="F29">
        <v>259.8</v>
      </c>
      <c r="G29">
        <f>[1]StataOut_income!AI28</f>
        <v>2130.884033203125</v>
      </c>
      <c r="H29">
        <f>[1]StataOut_income!AO28</f>
        <v>2218.21875</v>
      </c>
      <c r="P29">
        <f>[1]StataOut_income!AI46</f>
        <v>911.73406982421875</v>
      </c>
      <c r="Q29">
        <f>[1]StataOut_income!AO46</f>
        <v>981.60400390625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0" sqref="K2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9"/>
  <sheetViews>
    <sheetView workbookViewId="0">
      <selection activeCell="G31" sqref="G31"/>
    </sheetView>
  </sheetViews>
  <sheetFormatPr defaultRowHeight="14.5" x14ac:dyDescent="0.35"/>
  <cols>
    <col min="1" max="1" width="14.54296875" customWidth="1"/>
    <col min="2" max="6" width="9" customWidth="1"/>
  </cols>
  <sheetData>
    <row r="4" spans="1:6" x14ac:dyDescent="0.35">
      <c r="B4" t="s">
        <v>91</v>
      </c>
      <c r="E4" t="s">
        <v>92</v>
      </c>
    </row>
    <row r="5" spans="1:6" s="5" customFormat="1" ht="29" x14ac:dyDescent="0.35">
      <c r="A5" s="5" t="s">
        <v>93</v>
      </c>
      <c r="B5" s="5" t="s">
        <v>85</v>
      </c>
      <c r="C5" s="5" t="s">
        <v>86</v>
      </c>
      <c r="E5" s="5" t="s">
        <v>85</v>
      </c>
      <c r="F5" s="5" t="s">
        <v>86</v>
      </c>
    </row>
    <row r="6" spans="1:6" x14ac:dyDescent="0.35">
      <c r="A6" t="s">
        <v>94</v>
      </c>
      <c r="B6" s="15">
        <v>13.084110000000001</v>
      </c>
      <c r="C6" s="15">
        <v>12.2082</v>
      </c>
      <c r="D6" s="16"/>
      <c r="E6" s="15">
        <v>13.10089</v>
      </c>
      <c r="F6" s="15">
        <v>12.302390000000001</v>
      </c>
    </row>
    <row r="7" spans="1:6" x14ac:dyDescent="0.35">
      <c r="A7" t="s">
        <v>95</v>
      </c>
      <c r="B7" s="15">
        <v>14.175739999999999</v>
      </c>
      <c r="C7" s="15">
        <v>13.786390000000001</v>
      </c>
      <c r="D7" s="16"/>
      <c r="E7" s="15">
        <v>14.13617</v>
      </c>
      <c r="F7" s="15">
        <v>13.72898</v>
      </c>
    </row>
    <row r="8" spans="1:6" x14ac:dyDescent="0.35">
      <c r="A8" t="s">
        <v>96</v>
      </c>
      <c r="B8" s="15">
        <v>15.50272</v>
      </c>
      <c r="C8" s="15">
        <v>15.310449999999999</v>
      </c>
      <c r="D8" s="16"/>
      <c r="E8" s="15">
        <v>15.380330000000001</v>
      </c>
      <c r="F8" s="15">
        <v>15.19361</v>
      </c>
    </row>
    <row r="9" spans="1:6" x14ac:dyDescent="0.35">
      <c r="A9" t="s">
        <v>97</v>
      </c>
      <c r="B9" s="15">
        <v>17.911999999999999</v>
      </c>
      <c r="C9" s="15">
        <v>17.904039999999998</v>
      </c>
      <c r="D9" s="16"/>
      <c r="E9" s="15">
        <v>17.87135</v>
      </c>
      <c r="F9" s="15">
        <v>17.868970000000001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M16" sqref="M16"/>
    </sheetView>
  </sheetViews>
  <sheetFormatPr defaultRowHeight="14.5" x14ac:dyDescent="0.35"/>
  <sheetData>
    <row r="1" spans="1:1" ht="15.5" x14ac:dyDescent="0.35">
      <c r="A1" s="14" t="s">
        <v>89</v>
      </c>
    </row>
    <row r="19" spans="1:1" ht="15.5" x14ac:dyDescent="0.35">
      <c r="A19" s="14" t="s">
        <v>90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J30" sqref="J30"/>
    </sheetView>
  </sheetViews>
  <sheetFormatPr defaultRowHeight="14.5" x14ac:dyDescent="0.35"/>
  <cols>
    <col min="1" max="1" width="12.453125" customWidth="1"/>
    <col min="7" max="7" width="12" customWidth="1"/>
  </cols>
  <sheetData>
    <row r="1" spans="1:9" x14ac:dyDescent="0.35">
      <c r="A1" t="s">
        <v>88</v>
      </c>
      <c r="G1" t="s">
        <v>87</v>
      </c>
    </row>
    <row r="2" spans="1:9" x14ac:dyDescent="0.35">
      <c r="B2" t="s">
        <v>83</v>
      </c>
      <c r="C2" t="s">
        <v>84</v>
      </c>
      <c r="H2" t="s">
        <v>83</v>
      </c>
      <c r="I2" t="s">
        <v>84</v>
      </c>
    </row>
    <row r="3" spans="1:9" x14ac:dyDescent="0.35">
      <c r="A3" t="s">
        <v>75</v>
      </c>
      <c r="B3">
        <v>8</v>
      </c>
      <c r="C3">
        <v>6.7</v>
      </c>
      <c r="G3" t="s">
        <v>75</v>
      </c>
      <c r="H3">
        <v>9.9</v>
      </c>
      <c r="I3">
        <v>9.6999999999999993</v>
      </c>
    </row>
    <row r="4" spans="1:9" x14ac:dyDescent="0.35">
      <c r="A4" s="13" t="s">
        <v>67</v>
      </c>
      <c r="B4">
        <v>6.9</v>
      </c>
      <c r="C4">
        <v>7.9</v>
      </c>
      <c r="G4" s="13" t="s">
        <v>67</v>
      </c>
      <c r="H4">
        <v>8.4</v>
      </c>
      <c r="I4">
        <v>6.4</v>
      </c>
    </row>
    <row r="5" spans="1:9" x14ac:dyDescent="0.35">
      <c r="A5" s="13" t="s">
        <v>68</v>
      </c>
      <c r="B5">
        <v>9.6</v>
      </c>
      <c r="C5">
        <v>10.8</v>
      </c>
      <c r="G5" s="13" t="s">
        <v>68</v>
      </c>
      <c r="H5">
        <v>8.9</v>
      </c>
      <c r="I5">
        <v>8.8000000000000007</v>
      </c>
    </row>
    <row r="6" spans="1:9" x14ac:dyDescent="0.35">
      <c r="A6" s="13" t="s">
        <v>76</v>
      </c>
      <c r="B6">
        <v>7</v>
      </c>
      <c r="C6">
        <v>6.1</v>
      </c>
      <c r="G6" s="13" t="s">
        <v>76</v>
      </c>
      <c r="H6">
        <v>4.5</v>
      </c>
      <c r="I6">
        <v>7.6</v>
      </c>
    </row>
    <row r="7" spans="1:9" x14ac:dyDescent="0.35">
      <c r="A7" s="13" t="s">
        <v>77</v>
      </c>
      <c r="B7">
        <v>9.1999999999999993</v>
      </c>
      <c r="C7">
        <v>9.9</v>
      </c>
      <c r="G7" s="13" t="s">
        <v>77</v>
      </c>
      <c r="H7">
        <v>9.4</v>
      </c>
      <c r="I7">
        <v>10.5</v>
      </c>
    </row>
    <row r="8" spans="1:9" x14ac:dyDescent="0.35">
      <c r="A8" s="13" t="s">
        <v>78</v>
      </c>
      <c r="B8">
        <v>21.8</v>
      </c>
      <c r="C8">
        <v>22.1</v>
      </c>
      <c r="G8" s="13" t="s">
        <v>78</v>
      </c>
      <c r="H8">
        <v>21.5</v>
      </c>
      <c r="I8">
        <v>22.5</v>
      </c>
    </row>
    <row r="9" spans="1:9" x14ac:dyDescent="0.35">
      <c r="A9" s="13" t="s">
        <v>79</v>
      </c>
      <c r="B9">
        <v>6.1</v>
      </c>
      <c r="C9">
        <v>6</v>
      </c>
      <c r="G9" s="13" t="s">
        <v>79</v>
      </c>
      <c r="H9">
        <v>6.2</v>
      </c>
      <c r="I9">
        <v>5.6</v>
      </c>
    </row>
    <row r="10" spans="1:9" x14ac:dyDescent="0.35">
      <c r="A10" s="13" t="s">
        <v>80</v>
      </c>
      <c r="B10">
        <v>10.3</v>
      </c>
      <c r="C10">
        <v>9.1999999999999993</v>
      </c>
      <c r="G10" s="13" t="s">
        <v>80</v>
      </c>
      <c r="H10">
        <v>10.199999999999999</v>
      </c>
      <c r="I10">
        <v>8.4</v>
      </c>
    </row>
    <row r="11" spans="1:9" x14ac:dyDescent="0.35">
      <c r="A11" s="13" t="s">
        <v>81</v>
      </c>
      <c r="B11">
        <v>7.5</v>
      </c>
      <c r="C11">
        <v>8.1999999999999993</v>
      </c>
      <c r="G11" s="13" t="s">
        <v>81</v>
      </c>
      <c r="H11">
        <v>5.9</v>
      </c>
      <c r="I11">
        <v>7.1</v>
      </c>
    </row>
    <row r="12" spans="1:9" x14ac:dyDescent="0.35">
      <c r="A12" t="s">
        <v>82</v>
      </c>
      <c r="B12">
        <v>13.6</v>
      </c>
      <c r="C12">
        <v>13.1</v>
      </c>
      <c r="G12" t="s">
        <v>82</v>
      </c>
      <c r="H12">
        <v>15.2</v>
      </c>
      <c r="I12">
        <v>13.4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2" sqref="K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Charts</vt:lpstr>
      </vt:variant>
      <vt:variant>
        <vt:i4>10</vt:i4>
      </vt:variant>
    </vt:vector>
  </HeadingPairs>
  <TitlesOfParts>
    <vt:vector size="27" baseType="lpstr">
      <vt:lpstr>StataOut_wealth</vt:lpstr>
      <vt:lpstr>Administrative</vt:lpstr>
      <vt:lpstr>Data Figure 1 (wealth shares)</vt:lpstr>
      <vt:lpstr>Data Figure 2 (income shares)</vt:lpstr>
      <vt:lpstr>F4</vt:lpstr>
      <vt:lpstr>Data Figure 4</vt:lpstr>
      <vt:lpstr>F5</vt:lpstr>
      <vt:lpstr>Data Figure 5</vt:lpstr>
      <vt:lpstr>F6</vt:lpstr>
      <vt:lpstr>Data Figure 6</vt:lpstr>
      <vt:lpstr>F8 A and B</vt:lpstr>
      <vt:lpstr>Data Figure 8 A and B</vt:lpstr>
      <vt:lpstr>F9</vt:lpstr>
      <vt:lpstr>Data Figure 9</vt:lpstr>
      <vt:lpstr>Data Figure 10</vt:lpstr>
      <vt:lpstr>Data Figure 11</vt:lpstr>
      <vt:lpstr>Data Figure 12</vt:lpstr>
      <vt:lpstr>F1A</vt:lpstr>
      <vt:lpstr>F1B</vt:lpstr>
      <vt:lpstr>F2A</vt:lpstr>
      <vt:lpstr>F2B</vt:lpstr>
      <vt:lpstr>F7A</vt:lpstr>
      <vt:lpstr>F7B</vt:lpstr>
      <vt:lpstr>F10</vt:lpstr>
      <vt:lpstr>F11A</vt:lpstr>
      <vt:lpstr>F11B</vt:lpstr>
      <vt:lpstr>F12</vt:lpstr>
    </vt:vector>
  </TitlesOfParts>
  <Company>FRB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 Krimmel</dc:creator>
  <cp:lastModifiedBy>Jesse Bricker</cp:lastModifiedBy>
  <cp:lastPrinted>2016-01-21T16:25:59Z</cp:lastPrinted>
  <dcterms:created xsi:type="dcterms:W3CDTF">2015-04-16T19:14:07Z</dcterms:created>
  <dcterms:modified xsi:type="dcterms:W3CDTF">2016-04-07T17:01:49Z</dcterms:modified>
</cp:coreProperties>
</file>